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520" windowHeight="9120" activeTab="1"/>
  </bookViews>
  <sheets>
    <sheet name="师范" sheetId="1" r:id="rId1"/>
    <sheet name="商贸" sheetId="2" r:id="rId2"/>
    <sheet name="理工" sheetId="3" r:id="rId3"/>
    <sheet name="医学部" sheetId="4" r:id="rId4"/>
    <sheet name="农学部（职工家属）" sheetId="5" r:id="rId5"/>
    <sheet name="农学部（外住户）" sheetId="6" r:id="rId6"/>
    <sheet name="农学部（退休）" sheetId="7" r:id="rId7"/>
    <sheet name="农学部（职工）" sheetId="8" r:id="rId8"/>
  </sheets>
  <definedNames>
    <definedName name="_xlnm.Print_Area" localSheetId="2">'理工'!$A$1:$L$118</definedName>
    <definedName name="_xlnm.Print_Titles" localSheetId="6">'农学部（退休）'!$1:$4</definedName>
    <definedName name="_xlnm.Print_Titles" localSheetId="7">'农学部（职工）'!$1:$4</definedName>
  </definedNames>
  <calcPr fullCalcOnLoad="1"/>
</workbook>
</file>

<file path=xl/sharedStrings.xml><?xml version="1.0" encoding="utf-8"?>
<sst xmlns="http://schemas.openxmlformats.org/spreadsheetml/2006/main" count="3086" uniqueCount="1567">
  <si>
    <t>何太泉</t>
  </si>
  <si>
    <t>单位：度吨元                                   2013 年  1 月 — 12 月</t>
  </si>
  <si>
    <t>2012年12月无原始抄表数的住户，其实际用水量均按学院统一标准：3吨/人·月计扣，水2元/吨，电0.6元/度。</t>
  </si>
  <si>
    <t>周少华</t>
  </si>
  <si>
    <t>蒋纯</t>
  </si>
  <si>
    <t>陈晖</t>
  </si>
  <si>
    <t>李海斌</t>
  </si>
  <si>
    <t>永州职业技术学院农学部职工住宅用水电数与金额登记表（职工家属）</t>
  </si>
  <si>
    <t>单位：度吨元                                   2013 年  1月— 12月</t>
  </si>
  <si>
    <t>房  号</t>
  </si>
  <si>
    <t>姓  名</t>
  </si>
  <si>
    <t>上   次</t>
  </si>
  <si>
    <t>现   查</t>
  </si>
  <si>
    <t>实   际</t>
  </si>
  <si>
    <t>金    额</t>
  </si>
  <si>
    <t>备注</t>
  </si>
  <si>
    <t>电表数</t>
  </si>
  <si>
    <t>水表数</t>
  </si>
  <si>
    <t>电</t>
  </si>
  <si>
    <t>水</t>
  </si>
  <si>
    <t>合  计</t>
  </si>
  <si>
    <t>许业模（儿）</t>
  </si>
  <si>
    <t>郑书城（儿）</t>
  </si>
  <si>
    <t>蒋异安（妻）</t>
  </si>
  <si>
    <t>何志华</t>
  </si>
  <si>
    <t>邓淑云</t>
  </si>
  <si>
    <t>雷宜刚</t>
  </si>
  <si>
    <t>周顺令（妻）</t>
  </si>
  <si>
    <t>黎光柄（妻）</t>
  </si>
  <si>
    <t>刘泽恩（女）</t>
  </si>
  <si>
    <t>童清</t>
  </si>
  <si>
    <t>李增甲（妻）</t>
  </si>
  <si>
    <t>孙淑贤（儿）</t>
  </si>
  <si>
    <t>罗铖（儿）</t>
  </si>
  <si>
    <t>郭梅秀（儿）</t>
  </si>
  <si>
    <t>周石山（妻）</t>
  </si>
  <si>
    <t>周宗岳（妻）</t>
  </si>
  <si>
    <t>王长盛（儿）</t>
  </si>
  <si>
    <t>尹佳</t>
  </si>
  <si>
    <t>蒋基权（妻）</t>
  </si>
  <si>
    <t>永州职业技术学院农学部职工住宅用水电数与金额登记表（外住户）</t>
  </si>
  <si>
    <r>
      <t>1</t>
    </r>
    <r>
      <rPr>
        <sz val="12"/>
        <rFont val="宋体"/>
        <family val="0"/>
      </rPr>
      <t>460/67</t>
    </r>
  </si>
  <si>
    <r>
      <t>3</t>
    </r>
    <r>
      <rPr>
        <sz val="12"/>
        <rFont val="宋体"/>
        <family val="0"/>
      </rPr>
      <t>45/165/51</t>
    </r>
  </si>
  <si>
    <r>
      <t>1</t>
    </r>
    <r>
      <rPr>
        <sz val="12"/>
        <rFont val="宋体"/>
        <family val="0"/>
      </rPr>
      <t>70/172/78</t>
    </r>
  </si>
  <si>
    <r>
      <t>2</t>
    </r>
    <r>
      <rPr>
        <sz val="12"/>
        <rFont val="宋体"/>
        <family val="0"/>
      </rPr>
      <t>56/163/85</t>
    </r>
  </si>
  <si>
    <r>
      <t>2</t>
    </r>
    <r>
      <rPr>
        <sz val="12"/>
        <rFont val="宋体"/>
        <family val="0"/>
      </rPr>
      <t>25/71/123</t>
    </r>
  </si>
  <si>
    <r>
      <t>2</t>
    </r>
    <r>
      <rPr>
        <sz val="12"/>
        <rFont val="宋体"/>
        <family val="0"/>
      </rPr>
      <t>31/32/156</t>
    </r>
  </si>
  <si>
    <r>
      <t>1</t>
    </r>
    <r>
      <rPr>
        <sz val="12"/>
        <rFont val="宋体"/>
        <family val="0"/>
      </rPr>
      <t>81/73/42</t>
    </r>
  </si>
  <si>
    <r>
      <t>1</t>
    </r>
    <r>
      <rPr>
        <sz val="12"/>
        <rFont val="宋体"/>
        <family val="0"/>
      </rPr>
      <t>575/378</t>
    </r>
  </si>
  <si>
    <r>
      <t>4</t>
    </r>
    <r>
      <rPr>
        <sz val="12"/>
        <rFont val="宋体"/>
        <family val="0"/>
      </rPr>
      <t>05/223/111</t>
    </r>
  </si>
  <si>
    <r>
      <t>2人</t>
    </r>
    <r>
      <rPr>
        <sz val="12"/>
        <rFont val="宋体"/>
        <family val="0"/>
      </rPr>
      <t>36</t>
    </r>
  </si>
  <si>
    <r>
      <t>470</t>
    </r>
    <r>
      <rPr>
        <sz val="12"/>
        <rFont val="宋体"/>
        <family val="0"/>
      </rPr>
      <t>/</t>
    </r>
    <r>
      <rPr>
        <sz val="12"/>
        <rFont val="宋体"/>
        <family val="0"/>
      </rPr>
      <t>80</t>
    </r>
  </si>
  <si>
    <t>1901</t>
  </si>
  <si>
    <t>1903</t>
  </si>
  <si>
    <t>1904</t>
  </si>
  <si>
    <t>1905</t>
  </si>
  <si>
    <t>1906</t>
  </si>
  <si>
    <t>1909</t>
  </si>
  <si>
    <t>1910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</si>
  <si>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</si>
  <si>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</si>
  <si>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</si>
  <si>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</si>
  <si>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</si>
  <si>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</si>
  <si>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</si>
  <si>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</si>
  <si>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</si>
  <si>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</si>
  <si>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2103</t>
  </si>
  <si>
    <t>2104</t>
  </si>
  <si>
    <t>2105</t>
  </si>
  <si>
    <t>2106</t>
  </si>
  <si>
    <t>2107</t>
  </si>
  <si>
    <t>2108</t>
  </si>
  <si>
    <t>2109</t>
  </si>
  <si>
    <t>2110</t>
  </si>
  <si>
    <t>2201</t>
  </si>
  <si>
    <t>2203</t>
  </si>
  <si>
    <t>2204</t>
  </si>
  <si>
    <t>2205</t>
  </si>
  <si>
    <t>2206</t>
  </si>
  <si>
    <t>2207</t>
  </si>
  <si>
    <t>2208</t>
  </si>
  <si>
    <t>2209</t>
  </si>
  <si>
    <t>2210</t>
  </si>
  <si>
    <t>备注</t>
  </si>
  <si>
    <t>101</t>
  </si>
  <si>
    <t>111</t>
  </si>
  <si>
    <t>112</t>
  </si>
  <si>
    <t>113</t>
  </si>
  <si>
    <t>114</t>
  </si>
  <si>
    <t>115</t>
  </si>
  <si>
    <t>116</t>
  </si>
  <si>
    <t>117</t>
  </si>
  <si>
    <t>118</t>
  </si>
  <si>
    <t>202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</si>
  <si>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</si>
  <si>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</si>
  <si>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</si>
  <si>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</si>
  <si>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</si>
  <si>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</si>
  <si>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</si>
  <si>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</si>
  <si>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</si>
  <si>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>312</t>
  </si>
  <si>
    <t>313</t>
  </si>
  <si>
    <t>314</t>
  </si>
  <si>
    <t>315</t>
  </si>
  <si>
    <t>316</t>
  </si>
  <si>
    <t>317</t>
  </si>
  <si>
    <t>318</t>
  </si>
  <si>
    <t>没表</t>
  </si>
  <si>
    <t>未住</t>
  </si>
  <si>
    <t>402</t>
  </si>
  <si>
    <t>411</t>
  </si>
  <si>
    <t>412</t>
  </si>
  <si>
    <t>413</t>
  </si>
  <si>
    <t>414</t>
  </si>
  <si>
    <t>415</t>
  </si>
  <si>
    <t>416</t>
  </si>
  <si>
    <t>417</t>
  </si>
  <si>
    <t>418</t>
  </si>
  <si>
    <t>502</t>
  </si>
  <si>
    <t>511</t>
  </si>
  <si>
    <t>512</t>
  </si>
  <si>
    <t>513</t>
  </si>
  <si>
    <t>514</t>
  </si>
  <si>
    <t>515</t>
  </si>
  <si>
    <t>516</t>
  </si>
  <si>
    <t>517</t>
  </si>
  <si>
    <t>518</t>
  </si>
  <si>
    <r>
      <t>周进遂</t>
    </r>
    <r>
      <rPr>
        <sz val="11"/>
        <rFont val="Times New Roman"/>
        <family val="1"/>
      </rPr>
      <t xml:space="preserve"> </t>
    </r>
  </si>
  <si>
    <t>章静文</t>
  </si>
  <si>
    <t>唐  剑</t>
  </si>
  <si>
    <t>莫铁军</t>
  </si>
  <si>
    <t>吴智文</t>
  </si>
  <si>
    <t>龙凤姣</t>
  </si>
  <si>
    <t>钱华宁</t>
  </si>
  <si>
    <t>蒋荣英</t>
  </si>
  <si>
    <t xml:space="preserve">蔡  民 </t>
  </si>
  <si>
    <t>张  伟</t>
  </si>
  <si>
    <t>全爱清</t>
  </si>
  <si>
    <t>黄明仲</t>
  </si>
  <si>
    <t>龙艳姣</t>
  </si>
  <si>
    <t>周云峰</t>
  </si>
  <si>
    <t>蒋新红</t>
  </si>
  <si>
    <t>周艳红</t>
  </si>
  <si>
    <t>陈  彦</t>
  </si>
  <si>
    <t>雷建军</t>
  </si>
  <si>
    <t>付寿生</t>
  </si>
  <si>
    <t>周利斌</t>
  </si>
  <si>
    <t>蒋聘煌</t>
  </si>
  <si>
    <t>郭长庚</t>
  </si>
  <si>
    <t>孙玉元</t>
  </si>
  <si>
    <t>曾  筝</t>
  </si>
  <si>
    <t>孙  群</t>
  </si>
  <si>
    <t>吴艺鸣</t>
  </si>
  <si>
    <t>周亚菲</t>
  </si>
  <si>
    <t>蒋小军</t>
  </si>
  <si>
    <t>欧国柱</t>
  </si>
  <si>
    <t>赵金柳</t>
  </si>
  <si>
    <t>汤新芳</t>
  </si>
  <si>
    <t>郑伟霞</t>
  </si>
  <si>
    <t>唐圣卓</t>
  </si>
  <si>
    <t>李柏灵</t>
  </si>
  <si>
    <t>尹光峦</t>
  </si>
  <si>
    <t>雷文</t>
  </si>
  <si>
    <t>周生成</t>
  </si>
  <si>
    <t>贺全林</t>
  </si>
  <si>
    <t>寇明大</t>
  </si>
  <si>
    <t>张朝亮</t>
  </si>
  <si>
    <t>陈海燕</t>
  </si>
  <si>
    <t>陈  齐</t>
  </si>
  <si>
    <t>周旭婷</t>
  </si>
  <si>
    <t>杨和林</t>
  </si>
  <si>
    <t>永州职业技术学院师范校区职工住宅用电数与金额登记表</t>
  </si>
  <si>
    <t>永州职业技术学院师范校区职工住宅用电数与金额登记表</t>
  </si>
  <si>
    <t>郑巧玲</t>
  </si>
  <si>
    <t>邓位华</t>
  </si>
  <si>
    <t>刘东方</t>
  </si>
  <si>
    <t>王祚昌</t>
  </si>
  <si>
    <t>何首锋</t>
  </si>
  <si>
    <t>彭书武</t>
  </si>
  <si>
    <t>伍希言</t>
  </si>
  <si>
    <t>艾玉坤</t>
  </si>
  <si>
    <t>唐玉虎</t>
  </si>
  <si>
    <t>杨德梅</t>
  </si>
  <si>
    <t>肖老师</t>
  </si>
  <si>
    <t>唐和庆</t>
  </si>
  <si>
    <t>刘军跃</t>
  </si>
  <si>
    <t xml:space="preserve"> 蒋绍武 </t>
  </si>
  <si>
    <t>唐爱秀</t>
  </si>
  <si>
    <t>张官妹</t>
  </si>
  <si>
    <t>钱典新</t>
  </si>
  <si>
    <t>蔡石山</t>
  </si>
  <si>
    <r>
      <t>吴卫明</t>
    </r>
    <r>
      <rPr>
        <sz val="11"/>
        <rFont val="Times New Roman"/>
        <family val="1"/>
      </rPr>
      <t xml:space="preserve"> </t>
    </r>
  </si>
  <si>
    <t>吴群力</t>
  </si>
  <si>
    <t>702</t>
  </si>
  <si>
    <t>711</t>
  </si>
  <si>
    <t>712</t>
  </si>
  <si>
    <t>713</t>
  </si>
  <si>
    <t>714</t>
  </si>
  <si>
    <t>715</t>
  </si>
  <si>
    <t>716</t>
  </si>
  <si>
    <t>717</t>
  </si>
  <si>
    <t>718</t>
  </si>
  <si>
    <t>胡彩业</t>
  </si>
  <si>
    <t>周晓艺</t>
  </si>
  <si>
    <t>802</t>
  </si>
  <si>
    <t>811</t>
  </si>
  <si>
    <t>812</t>
  </si>
  <si>
    <t>813</t>
  </si>
  <si>
    <t>814</t>
  </si>
  <si>
    <t>815</t>
  </si>
  <si>
    <t>816</t>
  </si>
  <si>
    <t>817</t>
  </si>
  <si>
    <t>818</t>
  </si>
  <si>
    <t>谢万兰</t>
  </si>
  <si>
    <t>911</t>
  </si>
  <si>
    <t>912</t>
  </si>
  <si>
    <t>913</t>
  </si>
  <si>
    <t>914</t>
  </si>
  <si>
    <t>915</t>
  </si>
  <si>
    <t>916</t>
  </si>
  <si>
    <t>917</t>
  </si>
  <si>
    <t>918</t>
  </si>
  <si>
    <t>102</t>
  </si>
  <si>
    <t>302</t>
  </si>
  <si>
    <t>冯青云</t>
  </si>
  <si>
    <r>
      <t>5</t>
    </r>
    <r>
      <rPr>
        <sz val="12"/>
        <rFont val="宋体"/>
        <family val="0"/>
      </rPr>
      <t>01</t>
    </r>
  </si>
  <si>
    <r>
      <t>503</t>
    </r>
  </si>
  <si>
    <r>
      <t>505</t>
    </r>
  </si>
  <si>
    <r>
      <t>507</t>
    </r>
  </si>
  <si>
    <r>
      <t>509</t>
    </r>
  </si>
  <si>
    <r>
      <t>511</t>
    </r>
  </si>
  <si>
    <r>
      <t>513</t>
    </r>
  </si>
  <si>
    <r>
      <t>515</t>
    </r>
  </si>
  <si>
    <r>
      <t>517</t>
    </r>
  </si>
  <si>
    <t>永州职业技术学院师范校区职工住宅用电数与金额登记表(退休)</t>
  </si>
  <si>
    <t>夏仕正</t>
  </si>
  <si>
    <t>黄  枚</t>
  </si>
  <si>
    <t>赵祖孝</t>
  </si>
  <si>
    <t>欧梅英</t>
  </si>
  <si>
    <t>高中惠</t>
  </si>
  <si>
    <t>盘金銮</t>
  </si>
  <si>
    <t>邓  珺</t>
  </si>
  <si>
    <t>罗志中</t>
  </si>
  <si>
    <t>彭发树</t>
  </si>
  <si>
    <t>周克俊</t>
  </si>
  <si>
    <t>邹柏珍</t>
  </si>
  <si>
    <t>陈列德</t>
  </si>
  <si>
    <t>郑汉夫</t>
  </si>
  <si>
    <t>陈文奇</t>
  </si>
  <si>
    <t>朱光均</t>
  </si>
  <si>
    <t>吴才德</t>
  </si>
  <si>
    <t>何新生</t>
  </si>
  <si>
    <t>王巧云</t>
  </si>
  <si>
    <t>夏宏键</t>
  </si>
  <si>
    <t>李务云</t>
  </si>
  <si>
    <t>唐子建</t>
  </si>
  <si>
    <r>
      <t>杨海安</t>
    </r>
    <r>
      <rPr>
        <sz val="11"/>
        <rFont val="Times New Roman"/>
        <family val="1"/>
      </rPr>
      <t xml:space="preserve"> </t>
    </r>
  </si>
  <si>
    <t>吕天赐</t>
  </si>
  <si>
    <t>吴京雁</t>
  </si>
  <si>
    <t>颜昌柏</t>
  </si>
  <si>
    <t>李祖昌</t>
  </si>
  <si>
    <t>何祖孝</t>
  </si>
  <si>
    <t>张东旭</t>
  </si>
  <si>
    <t>902</t>
  </si>
  <si>
    <t>曾玉华</t>
  </si>
  <si>
    <t>唐建生</t>
  </si>
  <si>
    <t>何铁</t>
  </si>
  <si>
    <t>雷建林</t>
  </si>
  <si>
    <t>彭石林</t>
  </si>
  <si>
    <t>张国梁</t>
  </si>
  <si>
    <t>蒋富北</t>
  </si>
  <si>
    <t>秦群智</t>
  </si>
  <si>
    <t>方件明</t>
  </si>
  <si>
    <t>杨球旺</t>
  </si>
  <si>
    <t>周科彗</t>
  </si>
  <si>
    <t>余隆国</t>
  </si>
  <si>
    <t>黄志刚</t>
  </si>
  <si>
    <t xml:space="preserve"> 吴大非 </t>
  </si>
  <si>
    <t>左全华</t>
  </si>
  <si>
    <t>雷小玲</t>
  </si>
  <si>
    <t>李翠娥</t>
  </si>
  <si>
    <t>1002</t>
  </si>
  <si>
    <t>1011</t>
  </si>
  <si>
    <t>1012</t>
  </si>
  <si>
    <t>1013</t>
  </si>
  <si>
    <t>魏顺林</t>
  </si>
  <si>
    <t>胡秀珠</t>
  </si>
  <si>
    <t>汪端福</t>
  </si>
  <si>
    <t>唐雨竹</t>
  </si>
  <si>
    <t xml:space="preserve"> 张润周 </t>
  </si>
  <si>
    <t xml:space="preserve"> 蒋富南 </t>
  </si>
  <si>
    <t>彭晋祁</t>
  </si>
  <si>
    <t>吕国康</t>
  </si>
  <si>
    <t>唐国顺</t>
  </si>
  <si>
    <t>胡林</t>
  </si>
  <si>
    <t>唐佐明</t>
  </si>
  <si>
    <t>邓宗球</t>
  </si>
  <si>
    <t>赵定球</t>
  </si>
  <si>
    <t>李全保</t>
  </si>
  <si>
    <t>李仲恕</t>
  </si>
  <si>
    <t>段家清</t>
  </si>
  <si>
    <t>何立耘</t>
  </si>
  <si>
    <t>雷祝祥</t>
  </si>
  <si>
    <t>高富仁</t>
  </si>
  <si>
    <t>吕定平</t>
  </si>
  <si>
    <t>胡显立</t>
  </si>
  <si>
    <t>吴期党</t>
  </si>
  <si>
    <t>周忠诚</t>
  </si>
  <si>
    <t>陈峦英</t>
  </si>
  <si>
    <t>管  文</t>
  </si>
  <si>
    <t>钟志松</t>
  </si>
  <si>
    <t>冯志云</t>
  </si>
  <si>
    <t>邹社初</t>
  </si>
  <si>
    <t>冀通祥</t>
  </si>
  <si>
    <t>刘小英</t>
  </si>
  <si>
    <t>阳台</t>
  </si>
  <si>
    <t>卧室</t>
  </si>
  <si>
    <t>谢交彪、郭时明</t>
  </si>
  <si>
    <t>公房</t>
  </si>
  <si>
    <t>胡海</t>
  </si>
  <si>
    <t>邓小善</t>
  </si>
  <si>
    <t>王建军</t>
  </si>
  <si>
    <t>杨智庭</t>
  </si>
  <si>
    <t>蒋永根</t>
  </si>
  <si>
    <t>周玲</t>
  </si>
  <si>
    <t>602</t>
  </si>
  <si>
    <t>杂房</t>
  </si>
  <si>
    <t>陈海军</t>
  </si>
  <si>
    <t>阳台</t>
  </si>
  <si>
    <t>卧室</t>
  </si>
  <si>
    <t>1112</t>
  </si>
  <si>
    <t>1113</t>
  </si>
  <si>
    <t>1114</t>
  </si>
  <si>
    <t>1115</t>
  </si>
  <si>
    <t>1116</t>
  </si>
  <si>
    <t>1117</t>
  </si>
  <si>
    <t>1118</t>
  </si>
  <si>
    <t>永州职业技术学院师范校区职工住宅用电数与金额登记表(非校职工)</t>
  </si>
  <si>
    <t>李元雄</t>
  </si>
  <si>
    <t>段斌</t>
  </si>
  <si>
    <t>王理君</t>
  </si>
  <si>
    <t>1402</t>
  </si>
  <si>
    <t>319</t>
  </si>
  <si>
    <t>320</t>
  </si>
  <si>
    <t>蒋国生</t>
  </si>
  <si>
    <t>陈晓斌</t>
  </si>
  <si>
    <t>1014</t>
  </si>
  <si>
    <t>1015</t>
  </si>
  <si>
    <t>王树德</t>
  </si>
  <si>
    <t>段佑芳</t>
  </si>
  <si>
    <t>夏三鳌</t>
  </si>
  <si>
    <t>卢朝军</t>
  </si>
  <si>
    <t>张兴安</t>
  </si>
  <si>
    <t>永州职业技术学院农学部职工住宅用水电数与金额登记表</t>
  </si>
  <si>
    <t>单位：度吨元</t>
  </si>
  <si>
    <t xml:space="preserve">    第     页</t>
  </si>
  <si>
    <t>房  号</t>
  </si>
  <si>
    <t>姓  名</t>
  </si>
  <si>
    <t>实    际</t>
  </si>
  <si>
    <t>周又强</t>
  </si>
  <si>
    <t>章静文</t>
  </si>
  <si>
    <t>盘辉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</si>
  <si>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</si>
  <si>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</si>
  <si>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</si>
  <si>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</si>
  <si>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</si>
  <si>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</si>
  <si>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</si>
  <si>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</si>
  <si>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王建群</t>
  </si>
  <si>
    <t>唐向军</t>
  </si>
  <si>
    <t>雷军湘</t>
  </si>
  <si>
    <t>高国平</t>
  </si>
  <si>
    <t>3人</t>
  </si>
  <si>
    <t>1人</t>
  </si>
  <si>
    <t>胡钟仁</t>
  </si>
  <si>
    <t>杨荣忠</t>
  </si>
  <si>
    <t>邓洁</t>
  </si>
  <si>
    <t>王阳林</t>
  </si>
  <si>
    <t>欧凌胜</t>
  </si>
  <si>
    <t>周四芳</t>
  </si>
  <si>
    <t>李新秀</t>
  </si>
  <si>
    <t>唐爱武</t>
  </si>
  <si>
    <t>秦润华</t>
  </si>
  <si>
    <t>张义武</t>
  </si>
  <si>
    <t>蒋宁</t>
  </si>
  <si>
    <t>袁延生</t>
  </si>
  <si>
    <t>刘敏</t>
  </si>
  <si>
    <t>唐炜平</t>
  </si>
  <si>
    <t>雷鸣</t>
  </si>
  <si>
    <t>王维</t>
  </si>
  <si>
    <t>谢永林</t>
  </si>
  <si>
    <t>蒋群君</t>
  </si>
  <si>
    <t>刘晶镭</t>
  </si>
  <si>
    <t>彭少华</t>
  </si>
  <si>
    <t>曾丽</t>
  </si>
  <si>
    <t>燕俊全</t>
  </si>
  <si>
    <t>张昭宇</t>
  </si>
  <si>
    <t>秦龙</t>
  </si>
  <si>
    <t>唐丽芳</t>
  </si>
  <si>
    <t>唐毅</t>
  </si>
  <si>
    <t>蒋恒</t>
  </si>
  <si>
    <t>吴海波</t>
  </si>
  <si>
    <t>匡卫东</t>
  </si>
  <si>
    <t>刘艳满</t>
  </si>
  <si>
    <t>魏芳华</t>
  </si>
  <si>
    <t>黎耘</t>
  </si>
  <si>
    <t>唐凯</t>
  </si>
  <si>
    <t>唐明春</t>
  </si>
  <si>
    <t>毛辉斌</t>
  </si>
  <si>
    <t>刘凤</t>
  </si>
  <si>
    <t>刘静</t>
  </si>
  <si>
    <t>黄亚力</t>
  </si>
  <si>
    <t>刘一帆</t>
  </si>
  <si>
    <t>郑锦</t>
  </si>
  <si>
    <t>尹颖</t>
  </si>
  <si>
    <t>朱雪志</t>
  </si>
  <si>
    <t>黄绿荷</t>
  </si>
  <si>
    <t>张森</t>
  </si>
  <si>
    <t>黄文新</t>
  </si>
  <si>
    <t>李满林</t>
  </si>
  <si>
    <t>黄营满</t>
  </si>
  <si>
    <t>秦永亮</t>
  </si>
  <si>
    <t>盘晓娟</t>
  </si>
  <si>
    <t>贺斌</t>
  </si>
  <si>
    <t>蒋琳</t>
  </si>
  <si>
    <t>黄亚俐</t>
  </si>
  <si>
    <t>唐晓民</t>
  </si>
  <si>
    <t>蒋艳华</t>
  </si>
  <si>
    <t>刘柱文</t>
  </si>
  <si>
    <t>彭田元</t>
  </si>
  <si>
    <t>李新飞</t>
  </si>
  <si>
    <t>李德良</t>
  </si>
  <si>
    <t>董红霞</t>
  </si>
  <si>
    <t>周政华</t>
  </si>
  <si>
    <t>郑亚琳</t>
  </si>
  <si>
    <t>廖建华</t>
  </si>
  <si>
    <t>柏叶</t>
  </si>
  <si>
    <t>卿利军</t>
  </si>
  <si>
    <t>卿宏禹</t>
  </si>
  <si>
    <t>莫志军</t>
  </si>
  <si>
    <t>邓传生</t>
  </si>
  <si>
    <t>钟学云</t>
  </si>
  <si>
    <t>唐小芬</t>
  </si>
  <si>
    <t>张华林</t>
  </si>
  <si>
    <t>马辉</t>
  </si>
  <si>
    <t>刘成</t>
  </si>
  <si>
    <t>罗松涛</t>
  </si>
  <si>
    <t>周柏芳</t>
  </si>
  <si>
    <t>刘将军</t>
  </si>
  <si>
    <t>郑陶生</t>
  </si>
  <si>
    <t>蒋明华</t>
  </si>
  <si>
    <t>黄杰河</t>
  </si>
  <si>
    <t>曾忠平</t>
  </si>
  <si>
    <t>欧阳群宏</t>
  </si>
  <si>
    <t>唐冬生</t>
  </si>
  <si>
    <t>宋峥嵘</t>
  </si>
  <si>
    <t>周满芳</t>
  </si>
  <si>
    <t>黄建华</t>
  </si>
  <si>
    <t>罗江南</t>
  </si>
  <si>
    <t>王平</t>
  </si>
  <si>
    <t>彭建宇</t>
  </si>
  <si>
    <t>李怀福</t>
  </si>
  <si>
    <t>朱厚金</t>
  </si>
  <si>
    <t>彭永忠</t>
  </si>
  <si>
    <t>钟巧生</t>
  </si>
  <si>
    <t>陈松明</t>
  </si>
  <si>
    <t>于桂阳</t>
  </si>
  <si>
    <t>蒋艾青</t>
  </si>
  <si>
    <t>周美容</t>
  </si>
  <si>
    <t>卿永</t>
  </si>
  <si>
    <t>冯德辉</t>
  </si>
  <si>
    <t>唐伟</t>
  </si>
  <si>
    <t>段贵平</t>
  </si>
  <si>
    <t>周云芝</t>
  </si>
  <si>
    <t>黄武光</t>
  </si>
  <si>
    <t>桂明</t>
  </si>
  <si>
    <t>李勇辉</t>
  </si>
  <si>
    <t>曹太和</t>
  </si>
  <si>
    <t>文向多</t>
  </si>
  <si>
    <t>曾忠文</t>
  </si>
  <si>
    <t>吕致丹</t>
  </si>
  <si>
    <t>陈艳</t>
  </si>
  <si>
    <t>孙建国</t>
  </si>
  <si>
    <t>房  号</t>
  </si>
  <si>
    <t>姓  名</t>
  </si>
  <si>
    <t>上     次</t>
  </si>
  <si>
    <t>现    查</t>
  </si>
  <si>
    <t>实    际</t>
  </si>
  <si>
    <t>金    额</t>
  </si>
  <si>
    <t>备注</t>
  </si>
  <si>
    <t>陈庆曲</t>
  </si>
  <si>
    <t>1302</t>
  </si>
  <si>
    <t>周开义</t>
  </si>
  <si>
    <t>王光彬</t>
  </si>
  <si>
    <t>蒋福生</t>
  </si>
  <si>
    <t>秦树华</t>
  </si>
  <si>
    <t>欧朝培</t>
  </si>
  <si>
    <t>周芳彪</t>
  </si>
  <si>
    <t>张亚湘</t>
  </si>
  <si>
    <t>唐慧稳</t>
  </si>
  <si>
    <t>张勤</t>
  </si>
  <si>
    <t>范毓滏</t>
  </si>
  <si>
    <t>吴又梯</t>
  </si>
  <si>
    <t>彭武生</t>
  </si>
  <si>
    <t>蒋三惠</t>
  </si>
  <si>
    <t>唐正科</t>
  </si>
  <si>
    <t>曹绍霞</t>
  </si>
  <si>
    <t>唐建国</t>
  </si>
  <si>
    <t>1502</t>
  </si>
  <si>
    <t>郑建民</t>
  </si>
  <si>
    <t>刘积源</t>
  </si>
  <si>
    <t>黄文贤</t>
  </si>
  <si>
    <t>蔡守林</t>
  </si>
  <si>
    <t>周进柏</t>
  </si>
  <si>
    <t>总计</t>
  </si>
  <si>
    <t>潘清放</t>
  </si>
  <si>
    <t>厨房</t>
  </si>
  <si>
    <t>周代丽</t>
  </si>
  <si>
    <t>夏桂香</t>
  </si>
  <si>
    <t>雷小玲</t>
  </si>
  <si>
    <t>龙志光</t>
  </si>
  <si>
    <t>初培云</t>
  </si>
  <si>
    <t>李朝辉</t>
  </si>
  <si>
    <t>刘六一</t>
  </si>
  <si>
    <t>周春林</t>
  </si>
  <si>
    <t>罗贤秀</t>
  </si>
  <si>
    <t>何福厚</t>
  </si>
  <si>
    <t>黄生贵</t>
  </si>
  <si>
    <t>唐阳玲</t>
  </si>
  <si>
    <t>黄萍</t>
  </si>
  <si>
    <t>郑安平</t>
  </si>
  <si>
    <t>永州职业技术学院商贸校区职工住宅用电数与金额登记表(离退休)</t>
  </si>
  <si>
    <t>厨房</t>
  </si>
  <si>
    <t>杂房</t>
  </si>
  <si>
    <t>装表位置</t>
  </si>
  <si>
    <t>杨汉恩</t>
  </si>
  <si>
    <t>唐丽 李湘辉</t>
  </si>
  <si>
    <t>何春玲</t>
  </si>
  <si>
    <t>唐文林</t>
  </si>
  <si>
    <t>刘凡荣</t>
  </si>
  <si>
    <t>唐文</t>
  </si>
  <si>
    <t>厕所</t>
  </si>
  <si>
    <t>李晶</t>
  </si>
  <si>
    <t>何  玲</t>
  </si>
  <si>
    <t>赵佑明</t>
  </si>
  <si>
    <t>房号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</si>
  <si>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</si>
  <si>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</si>
  <si>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</si>
  <si>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</si>
  <si>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</si>
  <si>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</si>
  <si>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</si>
  <si>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</si>
  <si>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</si>
  <si>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俞蓉生</t>
  </si>
  <si>
    <t>卢璐</t>
  </si>
  <si>
    <t>管麟</t>
  </si>
  <si>
    <t>唐青</t>
  </si>
  <si>
    <t>何生凤</t>
  </si>
  <si>
    <t>涂成林</t>
  </si>
  <si>
    <t>朱光辉</t>
  </si>
  <si>
    <t>李林书</t>
  </si>
  <si>
    <t>谢展鹏</t>
  </si>
  <si>
    <t>封少云</t>
  </si>
  <si>
    <t>刘解秀</t>
  </si>
  <si>
    <t>唐平姬</t>
  </si>
  <si>
    <t>刘硕新</t>
  </si>
  <si>
    <t>125</t>
  </si>
  <si>
    <t>刘正娥</t>
  </si>
  <si>
    <t>304</t>
  </si>
  <si>
    <t>305</t>
  </si>
  <si>
    <t>310</t>
  </si>
  <si>
    <t>311</t>
  </si>
  <si>
    <t>414</t>
  </si>
  <si>
    <t>415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</si>
  <si>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</si>
  <si>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</si>
  <si>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</si>
  <si>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</si>
  <si>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</si>
  <si>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</si>
  <si>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</si>
  <si>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</si>
  <si>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</si>
  <si>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</si>
  <si>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</si>
  <si>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</si>
  <si>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</si>
  <si>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</si>
  <si>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</si>
  <si>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李小安</t>
  </si>
  <si>
    <t>殷桂香</t>
  </si>
  <si>
    <t>128</t>
  </si>
  <si>
    <t>129</t>
  </si>
  <si>
    <t>610</t>
  </si>
  <si>
    <t>611</t>
  </si>
  <si>
    <t>屠纯国</t>
  </si>
  <si>
    <t>703</t>
  </si>
  <si>
    <t>704</t>
  </si>
  <si>
    <t>705</t>
  </si>
  <si>
    <t>伍定军</t>
  </si>
  <si>
    <t>周秀沐</t>
  </si>
  <si>
    <t>706</t>
  </si>
  <si>
    <t>吕振斌</t>
  </si>
  <si>
    <t>雷金元</t>
  </si>
  <si>
    <t>欧阳承忠</t>
  </si>
  <si>
    <t>王志红</t>
  </si>
  <si>
    <t>曾细生</t>
  </si>
  <si>
    <t>周新芳</t>
  </si>
  <si>
    <t>李湘辉</t>
  </si>
  <si>
    <t>住房</t>
  </si>
  <si>
    <t>永州职业技术学院商贸校区职工住宅用电数与金额登记表(在职)</t>
  </si>
  <si>
    <t>唐志刚</t>
  </si>
  <si>
    <t>803</t>
  </si>
  <si>
    <t>903</t>
  </si>
  <si>
    <t>904</t>
  </si>
  <si>
    <t>906</t>
  </si>
  <si>
    <t>黄芳</t>
  </si>
  <si>
    <t>1110</t>
  </si>
  <si>
    <t>1111</t>
  </si>
  <si>
    <t>1119</t>
  </si>
  <si>
    <t>1120</t>
  </si>
  <si>
    <t>1121</t>
  </si>
  <si>
    <t>1122</t>
  </si>
  <si>
    <t>余国满</t>
  </si>
  <si>
    <t>住房2</t>
  </si>
  <si>
    <t>何绵风</t>
  </si>
  <si>
    <t>坏</t>
  </si>
  <si>
    <t>周克俊</t>
  </si>
  <si>
    <t>李大伟</t>
  </si>
  <si>
    <t>欧阳荣</t>
  </si>
  <si>
    <t>唐小平</t>
  </si>
  <si>
    <t>郭凌云</t>
  </si>
  <si>
    <t>李熙</t>
  </si>
  <si>
    <t>周齐艳</t>
  </si>
  <si>
    <t>周湘萍</t>
  </si>
  <si>
    <t>罗桂芬</t>
  </si>
  <si>
    <t>汤怀宇</t>
  </si>
  <si>
    <t>陈雪兆</t>
  </si>
  <si>
    <t>黄宁江</t>
  </si>
  <si>
    <t>王湘军</t>
  </si>
  <si>
    <t>何祖江</t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</si>
  <si>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</si>
  <si>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</si>
  <si>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</si>
  <si>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</si>
  <si>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</si>
  <si>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</si>
  <si>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</si>
  <si>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</si>
  <si>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</si>
  <si>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</si>
  <si>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t>唐智生</t>
  </si>
  <si>
    <t>杨义兴</t>
  </si>
  <si>
    <t>张习其</t>
  </si>
  <si>
    <t>张辉</t>
  </si>
  <si>
    <t>周兵</t>
  </si>
  <si>
    <t>欧阳娜</t>
  </si>
  <si>
    <t>蔡纪元</t>
  </si>
  <si>
    <t>周志成</t>
  </si>
  <si>
    <t>席宏荣</t>
  </si>
  <si>
    <t>申植柳</t>
  </si>
  <si>
    <t>王中军</t>
  </si>
  <si>
    <t>戚建波</t>
  </si>
  <si>
    <t>刘航潮</t>
  </si>
  <si>
    <t>李素华</t>
  </si>
  <si>
    <t>蒋光清</t>
  </si>
  <si>
    <t>刘玉祝</t>
  </si>
  <si>
    <t>蒋秋云</t>
  </si>
  <si>
    <t>唐冬英</t>
  </si>
  <si>
    <t>郑曼丽</t>
  </si>
  <si>
    <t>唐艳玲</t>
  </si>
  <si>
    <t>李杰</t>
  </si>
  <si>
    <t>蒋弟忠</t>
  </si>
  <si>
    <t>程敬葆</t>
  </si>
  <si>
    <t>邓三茸</t>
  </si>
  <si>
    <t>朱梅初</t>
  </si>
  <si>
    <t>欧阳光</t>
  </si>
  <si>
    <t>易南蔷</t>
  </si>
  <si>
    <t>高志军</t>
  </si>
  <si>
    <t>李鹏</t>
  </si>
  <si>
    <t>刘东方</t>
  </si>
  <si>
    <t>黄展忠</t>
  </si>
  <si>
    <t>雷志成</t>
  </si>
  <si>
    <t>李冬元</t>
  </si>
  <si>
    <t>李浩然</t>
  </si>
  <si>
    <t>陈胜勇</t>
  </si>
  <si>
    <t>伍三妹</t>
  </si>
  <si>
    <t>何祖佳</t>
  </si>
  <si>
    <t>戚建军</t>
  </si>
  <si>
    <t>唐三英</t>
  </si>
  <si>
    <t>刘金凤</t>
  </si>
  <si>
    <t>唐淑华</t>
  </si>
  <si>
    <t>潘翠云</t>
  </si>
  <si>
    <t>周先智</t>
  </si>
  <si>
    <t>李晓梅</t>
  </si>
  <si>
    <t>何和清</t>
  </si>
  <si>
    <t>何月光</t>
  </si>
  <si>
    <t>胡安宏</t>
  </si>
  <si>
    <t>王敬椅</t>
  </si>
  <si>
    <t>刘晓兰</t>
  </si>
  <si>
    <t>李伶艺</t>
  </si>
  <si>
    <t>苏盛柱</t>
  </si>
  <si>
    <t>刘诗琼</t>
  </si>
  <si>
    <t>王朝生</t>
  </si>
  <si>
    <t>唐满清</t>
  </si>
  <si>
    <t>蓝惠武</t>
  </si>
  <si>
    <t>郑冬红</t>
  </si>
  <si>
    <t>郑松清</t>
  </si>
  <si>
    <t>蒋先华</t>
  </si>
  <si>
    <t>谢定芝</t>
  </si>
  <si>
    <t>何承基</t>
  </si>
  <si>
    <t>姜邦晔</t>
  </si>
  <si>
    <t>伍绍思</t>
  </si>
  <si>
    <t>李明生</t>
  </si>
  <si>
    <t>唐晓敏</t>
  </si>
  <si>
    <t>夏佳华</t>
  </si>
  <si>
    <t>陈立俭</t>
  </si>
  <si>
    <t>唐贤明</t>
  </si>
  <si>
    <t>唐拯群</t>
  </si>
  <si>
    <t>李春柏</t>
  </si>
  <si>
    <t>杨定姣</t>
  </si>
  <si>
    <t>欧阳海元</t>
  </si>
  <si>
    <t>唐陶富</t>
  </si>
  <si>
    <t>袁子能</t>
  </si>
  <si>
    <t>桂重阳</t>
  </si>
  <si>
    <t>阳光</t>
  </si>
  <si>
    <t>唐守勇</t>
  </si>
  <si>
    <t>唐仁斌</t>
  </si>
  <si>
    <t>袁秀枝</t>
  </si>
  <si>
    <t>黄富生</t>
  </si>
  <si>
    <t>杨浩云</t>
  </si>
  <si>
    <t>姜海</t>
  </si>
  <si>
    <t>欧贤珍</t>
  </si>
  <si>
    <t>李祖祥</t>
  </si>
  <si>
    <t>罗小玲</t>
  </si>
  <si>
    <t>1102</t>
  </si>
  <si>
    <t>刘桂清</t>
  </si>
  <si>
    <t>凌国华</t>
  </si>
  <si>
    <t>唐时秀</t>
  </si>
  <si>
    <t>肖文琳</t>
  </si>
  <si>
    <t>陈峦寿</t>
  </si>
  <si>
    <t>郭成友</t>
  </si>
  <si>
    <t>唐秀芳</t>
  </si>
  <si>
    <t>尹维荣</t>
  </si>
  <si>
    <t>廖建伟</t>
  </si>
  <si>
    <t>1202</t>
  </si>
  <si>
    <t>蒋植梁</t>
  </si>
  <si>
    <t>齐凤云</t>
  </si>
  <si>
    <t>龚金元</t>
  </si>
  <si>
    <t>上门收费</t>
  </si>
  <si>
    <t>张秀英</t>
  </si>
  <si>
    <t>刘万胜</t>
  </si>
  <si>
    <t>张光主</t>
  </si>
  <si>
    <t>唐保国</t>
  </si>
  <si>
    <t>李永献</t>
  </si>
  <si>
    <t>儿童医院专家</t>
  </si>
  <si>
    <t>刘华祥</t>
  </si>
  <si>
    <t>梁澜光</t>
  </si>
  <si>
    <t>沈爱梅</t>
  </si>
  <si>
    <t>孟峥嵘</t>
  </si>
  <si>
    <t>唐明霞</t>
  </si>
  <si>
    <t>付光慧</t>
  </si>
  <si>
    <t>蒋爱民</t>
  </si>
  <si>
    <t>王文军</t>
  </si>
  <si>
    <t>胡晓军</t>
  </si>
  <si>
    <t>陈润花</t>
  </si>
  <si>
    <t>陈耀声</t>
  </si>
  <si>
    <t>周建国</t>
  </si>
  <si>
    <t>刘绍黎</t>
  </si>
  <si>
    <t>廖梦雄</t>
  </si>
  <si>
    <t>杨成德</t>
  </si>
  <si>
    <t>徐佐才</t>
  </si>
  <si>
    <t>廖伟华</t>
  </si>
  <si>
    <t>程红光</t>
  </si>
  <si>
    <t>张如铁</t>
  </si>
  <si>
    <t>张翎</t>
  </si>
  <si>
    <t>王为</t>
  </si>
  <si>
    <t>李绍娥</t>
  </si>
  <si>
    <t>黄祥国</t>
  </si>
  <si>
    <t>蒋雪玉</t>
  </si>
  <si>
    <t>王萍</t>
  </si>
  <si>
    <t>朱忠明</t>
  </si>
  <si>
    <t>凌峰</t>
  </si>
  <si>
    <t>李凌春</t>
  </si>
  <si>
    <t>1602</t>
  </si>
  <si>
    <t>蒋素珍</t>
  </si>
  <si>
    <t>彭金华</t>
  </si>
  <si>
    <t>吴万清</t>
  </si>
  <si>
    <t>王永生</t>
  </si>
  <si>
    <t>柯贞光</t>
  </si>
  <si>
    <t>彭昌盛</t>
  </si>
  <si>
    <t>吴慧云</t>
  </si>
  <si>
    <t>1702</t>
  </si>
  <si>
    <t>胡斌</t>
  </si>
  <si>
    <t>何化冰</t>
  </si>
  <si>
    <t>陶丽云</t>
  </si>
  <si>
    <t>蒋志梅</t>
  </si>
  <si>
    <t>彭晓铜</t>
  </si>
  <si>
    <t>肖新丽</t>
  </si>
  <si>
    <t>蒋竞杭</t>
  </si>
  <si>
    <t>彭鹏</t>
  </si>
  <si>
    <t>1802</t>
  </si>
  <si>
    <t>曾勇</t>
  </si>
  <si>
    <t>周全秀</t>
  </si>
  <si>
    <t>刘国平</t>
  </si>
  <si>
    <t>王玲</t>
  </si>
  <si>
    <t>文开齐</t>
  </si>
  <si>
    <t>潘以纯</t>
  </si>
  <si>
    <t>陈基善</t>
  </si>
  <si>
    <t>1902</t>
  </si>
  <si>
    <t>1907</t>
  </si>
  <si>
    <t>1908</t>
  </si>
  <si>
    <t>郑会琼</t>
  </si>
  <si>
    <t>屈智明</t>
  </si>
  <si>
    <t>李衡山</t>
  </si>
  <si>
    <t>张成忠</t>
  </si>
  <si>
    <t>李世胜</t>
  </si>
  <si>
    <t>潘富林</t>
  </si>
  <si>
    <t>唐夏林</t>
  </si>
  <si>
    <t>高文胜</t>
  </si>
  <si>
    <t>邓仕斌</t>
  </si>
  <si>
    <t>2002</t>
  </si>
  <si>
    <t>凌春滨</t>
  </si>
  <si>
    <t>郑登秀</t>
  </si>
  <si>
    <t>陈一凡</t>
  </si>
  <si>
    <t>夏玉峰</t>
  </si>
  <si>
    <t>欧光殊</t>
  </si>
  <si>
    <t>魏平峰</t>
  </si>
  <si>
    <t>唐世章</t>
  </si>
  <si>
    <t>刘晓兰</t>
  </si>
  <si>
    <t>李春江</t>
  </si>
  <si>
    <t>2102</t>
  </si>
  <si>
    <t>彭军</t>
  </si>
  <si>
    <t>张珍秀</t>
  </si>
  <si>
    <t>周金彩</t>
  </si>
  <si>
    <t>郑仕春</t>
  </si>
  <si>
    <t>陈秋云</t>
  </si>
  <si>
    <t>冯惠先</t>
  </si>
  <si>
    <t>候敏</t>
  </si>
  <si>
    <t>杨萍</t>
  </si>
  <si>
    <t>朱崎</t>
  </si>
  <si>
    <t>永州职业技术学院商贸校区职工住宅用电数与金额登记表(非校职工)</t>
  </si>
  <si>
    <t>未用</t>
  </si>
  <si>
    <t>韩立路</t>
  </si>
  <si>
    <t>赵凌峰</t>
  </si>
  <si>
    <t>杨红霞</t>
  </si>
  <si>
    <t>刘丽妍</t>
  </si>
  <si>
    <t>孟火娟</t>
  </si>
  <si>
    <t>白能云</t>
  </si>
  <si>
    <t>杨春英</t>
  </si>
  <si>
    <t>永州职业技术学院医学部职工住宅用水电数与金额登记表</t>
  </si>
  <si>
    <t>唐立华</t>
  </si>
  <si>
    <t>雷继业</t>
  </si>
  <si>
    <t>罗淑文</t>
  </si>
  <si>
    <t>刘居芳</t>
  </si>
  <si>
    <t>王满连</t>
  </si>
  <si>
    <t>皮修益</t>
  </si>
  <si>
    <t>堵</t>
  </si>
  <si>
    <t>唐淑芳</t>
  </si>
  <si>
    <t>李刚</t>
  </si>
  <si>
    <t>葵旭</t>
  </si>
  <si>
    <t>2人</t>
  </si>
  <si>
    <t>胡宇琳</t>
  </si>
  <si>
    <t>刘力华</t>
  </si>
  <si>
    <t>向建国</t>
  </si>
  <si>
    <t>周进志</t>
  </si>
  <si>
    <t>张桂秋</t>
  </si>
  <si>
    <t>总计</t>
  </si>
  <si>
    <t>总计</t>
  </si>
  <si>
    <t>魏建强</t>
  </si>
  <si>
    <t>吴春富</t>
  </si>
  <si>
    <t>范健</t>
  </si>
  <si>
    <t>许必跃</t>
  </si>
  <si>
    <t>匡宗禄</t>
  </si>
  <si>
    <t>匡兴淮</t>
  </si>
  <si>
    <t>周豪</t>
  </si>
  <si>
    <t>梁松秋</t>
  </si>
  <si>
    <t>方忠祥</t>
  </si>
  <si>
    <t>邓小华</t>
  </si>
  <si>
    <t>吕致娜</t>
  </si>
  <si>
    <t>唐素琴</t>
  </si>
  <si>
    <t>2202</t>
  </si>
  <si>
    <t>罗四维</t>
  </si>
  <si>
    <t>李贵英</t>
  </si>
  <si>
    <t>申永祥</t>
  </si>
  <si>
    <t>唐建华</t>
  </si>
  <si>
    <t>郑雪英</t>
  </si>
  <si>
    <t>韩利军</t>
  </si>
  <si>
    <t>陈友元</t>
  </si>
  <si>
    <t>邓剑霞</t>
  </si>
  <si>
    <t>单位：度吨元</t>
  </si>
  <si>
    <t>电表数</t>
  </si>
  <si>
    <t>水表数</t>
  </si>
  <si>
    <t>电</t>
  </si>
  <si>
    <t>水</t>
  </si>
  <si>
    <t>合计</t>
  </si>
  <si>
    <t>房  号</t>
  </si>
  <si>
    <t>姓  名</t>
  </si>
  <si>
    <t>上     次</t>
  </si>
  <si>
    <t>现    查</t>
  </si>
  <si>
    <t>实    际</t>
  </si>
  <si>
    <t>金    额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</si>
  <si>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</si>
  <si>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</si>
  <si>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</si>
  <si>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</si>
  <si>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</si>
  <si>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</si>
  <si>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</si>
  <si>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</si>
  <si>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</si>
  <si>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</si>
  <si>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</si>
  <si>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</si>
  <si>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</si>
  <si>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</si>
  <si>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</si>
  <si>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</si>
  <si>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</si>
  <si>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</si>
  <si>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</si>
  <si>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</si>
  <si>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</si>
  <si>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</si>
  <si>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</si>
  <si>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</si>
  <si>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</si>
  <si>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</si>
  <si>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</si>
  <si>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</si>
  <si>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</si>
  <si>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</si>
  <si>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</si>
  <si>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</si>
  <si>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</si>
  <si>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</si>
  <si>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</si>
  <si>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</si>
  <si>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</si>
  <si>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</si>
  <si>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</si>
  <si>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</si>
  <si>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</si>
  <si>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</si>
  <si>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</si>
  <si>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</si>
  <si>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</si>
  <si>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</si>
  <si>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601</t>
  </si>
  <si>
    <t>603</t>
  </si>
  <si>
    <t>604</t>
  </si>
  <si>
    <t>605</t>
  </si>
  <si>
    <t>606</t>
  </si>
  <si>
    <t>607</t>
  </si>
  <si>
    <t>608</t>
  </si>
  <si>
    <t>609</t>
  </si>
  <si>
    <t>610</t>
  </si>
  <si>
    <t>701</t>
  </si>
  <si>
    <t>703</t>
  </si>
  <si>
    <t>704</t>
  </si>
  <si>
    <t>705</t>
  </si>
  <si>
    <t>706</t>
  </si>
  <si>
    <t>707</t>
  </si>
  <si>
    <t>708</t>
  </si>
  <si>
    <t>709</t>
  </si>
  <si>
    <t>710</t>
  </si>
  <si>
    <t>肖古月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</si>
  <si>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</si>
  <si>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</si>
  <si>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</si>
  <si>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</si>
  <si>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</si>
  <si>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</si>
  <si>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</si>
  <si>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</si>
  <si>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</si>
  <si>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901</t>
  </si>
  <si>
    <t>903</t>
  </si>
  <si>
    <t>904</t>
  </si>
  <si>
    <t>905</t>
  </si>
  <si>
    <t>906</t>
  </si>
  <si>
    <t>907</t>
  </si>
  <si>
    <t>908</t>
  </si>
  <si>
    <t>909</t>
  </si>
  <si>
    <t>910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</si>
  <si>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</si>
  <si>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</si>
  <si>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</si>
  <si>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</si>
  <si>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</si>
  <si>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</si>
  <si>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</si>
  <si>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</si>
  <si>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</si>
  <si>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</si>
  <si>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</si>
  <si>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</si>
  <si>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</si>
  <si>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</si>
  <si>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</si>
  <si>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</si>
  <si>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</si>
  <si>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</si>
  <si>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</si>
  <si>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</si>
  <si>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</si>
  <si>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1203</t>
  </si>
  <si>
    <t>1204</t>
  </si>
  <si>
    <t>1205</t>
  </si>
  <si>
    <t>1206</t>
  </si>
  <si>
    <t>1207</t>
  </si>
  <si>
    <t>1208</t>
  </si>
  <si>
    <t>1209</t>
  </si>
  <si>
    <t>1210</t>
  </si>
  <si>
    <t>1301</t>
  </si>
  <si>
    <t>1303</t>
  </si>
  <si>
    <t>1304</t>
  </si>
  <si>
    <t>1305</t>
  </si>
  <si>
    <t>1306</t>
  </si>
  <si>
    <t>1307</t>
  </si>
  <si>
    <t>1308</t>
  </si>
  <si>
    <t>1309</t>
  </si>
  <si>
    <t>1310</t>
  </si>
  <si>
    <t>1401</t>
  </si>
  <si>
    <t>1403</t>
  </si>
  <si>
    <t>1404</t>
  </si>
  <si>
    <t>1405</t>
  </si>
  <si>
    <t>1406</t>
  </si>
  <si>
    <t>1407</t>
  </si>
  <si>
    <t>1408</t>
  </si>
  <si>
    <t>1409</t>
  </si>
  <si>
    <t>1410</t>
  </si>
  <si>
    <t>1501</t>
  </si>
  <si>
    <t>1503</t>
  </si>
  <si>
    <t>1504</t>
  </si>
  <si>
    <t>1505</t>
  </si>
  <si>
    <t>1506</t>
  </si>
  <si>
    <t>1507</t>
  </si>
  <si>
    <t>1508</t>
  </si>
  <si>
    <t>1509</t>
  </si>
  <si>
    <t>1510</t>
  </si>
  <si>
    <t>王为</t>
  </si>
  <si>
    <t>凌峰</t>
  </si>
  <si>
    <t>1601</t>
  </si>
  <si>
    <t>1603</t>
  </si>
  <si>
    <t>1604</t>
  </si>
  <si>
    <t>1605</t>
  </si>
  <si>
    <t>1606</t>
  </si>
  <si>
    <t>1607</t>
  </si>
  <si>
    <t>1608</t>
  </si>
  <si>
    <t>1609</t>
  </si>
  <si>
    <t>1610</t>
  </si>
  <si>
    <t>黄瑶</t>
  </si>
  <si>
    <t>1701</t>
  </si>
  <si>
    <t>1703</t>
  </si>
  <si>
    <t>1704</t>
  </si>
  <si>
    <t>1705</t>
  </si>
  <si>
    <t>1706</t>
  </si>
  <si>
    <t>1707</t>
  </si>
  <si>
    <t>1708</t>
  </si>
  <si>
    <t>1709</t>
  </si>
  <si>
    <t>1710</t>
  </si>
  <si>
    <t>1801</t>
  </si>
  <si>
    <t>1803</t>
  </si>
  <si>
    <t>1804</t>
  </si>
  <si>
    <t>1805</t>
  </si>
  <si>
    <t>1806</t>
  </si>
  <si>
    <t>1807</t>
  </si>
  <si>
    <t>1808</t>
  </si>
  <si>
    <t>1809</t>
  </si>
  <si>
    <t>1810</t>
  </si>
  <si>
    <t>唐圣卓</t>
  </si>
  <si>
    <t>2人</t>
  </si>
  <si>
    <t>2（新表）</t>
  </si>
  <si>
    <t>32号</t>
  </si>
  <si>
    <t>没住</t>
  </si>
  <si>
    <r>
      <t>2</t>
    </r>
    <r>
      <rPr>
        <sz val="12"/>
        <rFont val="宋体"/>
        <family val="0"/>
      </rPr>
      <t>820/160/300</t>
    </r>
  </si>
  <si>
    <r>
      <t>5</t>
    </r>
    <r>
      <rPr>
        <sz val="12"/>
        <rFont val="宋体"/>
        <family val="0"/>
      </rPr>
      <t>70/968</t>
    </r>
  </si>
  <si>
    <r>
      <t>8</t>
    </r>
    <r>
      <rPr>
        <sz val="12"/>
        <rFont val="宋体"/>
        <family val="0"/>
      </rPr>
      <t>45/427/552</t>
    </r>
  </si>
  <si>
    <r>
      <t>1</t>
    </r>
    <r>
      <rPr>
        <sz val="12"/>
        <rFont val="宋体"/>
        <family val="0"/>
      </rPr>
      <t>760/108</t>
    </r>
  </si>
  <si>
    <r>
      <t>1</t>
    </r>
    <r>
      <rPr>
        <sz val="12"/>
        <rFont val="宋体"/>
        <family val="0"/>
      </rPr>
      <t>010/112/128</t>
    </r>
  </si>
  <si>
    <r>
      <t>4</t>
    </r>
    <r>
      <rPr>
        <sz val="12"/>
        <rFont val="宋体"/>
        <family val="0"/>
      </rPr>
      <t>50/163</t>
    </r>
  </si>
  <si>
    <r>
      <t>2</t>
    </r>
    <r>
      <rPr>
        <sz val="12"/>
        <rFont val="宋体"/>
        <family val="0"/>
      </rPr>
      <t>436/296</t>
    </r>
  </si>
  <si>
    <r>
      <t>1</t>
    </r>
    <r>
      <rPr>
        <sz val="12"/>
        <rFont val="宋体"/>
        <family val="0"/>
      </rPr>
      <t>390/362</t>
    </r>
  </si>
  <si>
    <r>
      <t>1</t>
    </r>
    <r>
      <rPr>
        <sz val="12"/>
        <rFont val="宋体"/>
        <family val="0"/>
      </rPr>
      <t>400/564</t>
    </r>
  </si>
  <si>
    <r>
      <t>1</t>
    </r>
    <r>
      <rPr>
        <sz val="12"/>
        <rFont val="宋体"/>
        <family val="0"/>
      </rPr>
      <t>607/1821</t>
    </r>
  </si>
  <si>
    <r>
      <t>1</t>
    </r>
    <r>
      <rPr>
        <sz val="12"/>
        <rFont val="宋体"/>
        <family val="0"/>
      </rPr>
      <t>937/43</t>
    </r>
  </si>
  <si>
    <r>
      <t>6</t>
    </r>
    <r>
      <rPr>
        <sz val="12"/>
        <rFont val="宋体"/>
        <family val="0"/>
      </rPr>
      <t>83/10</t>
    </r>
  </si>
  <si>
    <r>
      <t>6</t>
    </r>
    <r>
      <rPr>
        <sz val="12"/>
        <rFont val="宋体"/>
        <family val="0"/>
      </rPr>
      <t>08/263</t>
    </r>
  </si>
  <si>
    <r>
      <t>2</t>
    </r>
    <r>
      <rPr>
        <sz val="12"/>
        <rFont val="宋体"/>
        <family val="0"/>
      </rPr>
      <t>845/733</t>
    </r>
  </si>
  <si>
    <r>
      <t>2人</t>
    </r>
    <r>
      <rPr>
        <sz val="12"/>
        <rFont val="宋体"/>
        <family val="0"/>
      </rPr>
      <t xml:space="preserve"> 36</t>
    </r>
  </si>
  <si>
    <t>没住</t>
  </si>
  <si>
    <t>5吨</t>
  </si>
  <si>
    <t>2人</t>
  </si>
  <si>
    <r>
      <t>看不清2人</t>
    </r>
    <r>
      <rPr>
        <sz val="12"/>
        <rFont val="宋体"/>
        <family val="0"/>
      </rPr>
      <t>36</t>
    </r>
  </si>
  <si>
    <r>
      <t>2人</t>
    </r>
    <r>
      <rPr>
        <sz val="12"/>
        <rFont val="宋体"/>
        <family val="0"/>
      </rPr>
      <t>36</t>
    </r>
  </si>
  <si>
    <t>新表0交起</t>
  </si>
  <si>
    <t>3人</t>
  </si>
  <si>
    <t>1人</t>
  </si>
  <si>
    <t>盘英瑛</t>
  </si>
  <si>
    <t>没住0</t>
  </si>
  <si>
    <r>
      <t>2</t>
    </r>
    <r>
      <rPr>
        <sz val="12"/>
        <rFont val="宋体"/>
        <family val="0"/>
      </rPr>
      <t>000/508</t>
    </r>
  </si>
  <si>
    <r>
      <t>1</t>
    </r>
    <r>
      <rPr>
        <sz val="12"/>
        <rFont val="宋体"/>
        <family val="0"/>
      </rPr>
      <t>49/74/69</t>
    </r>
  </si>
  <si>
    <r>
      <t>8</t>
    </r>
    <r>
      <rPr>
        <sz val="12"/>
        <rFont val="宋体"/>
        <family val="0"/>
      </rPr>
      <t>45/80</t>
    </r>
  </si>
  <si>
    <r>
      <t>1</t>
    </r>
    <r>
      <rPr>
        <sz val="12"/>
        <rFont val="宋体"/>
        <family val="0"/>
      </rPr>
      <t>043/98</t>
    </r>
  </si>
  <si>
    <r>
      <t>4</t>
    </r>
    <r>
      <rPr>
        <sz val="12"/>
        <rFont val="宋体"/>
        <family val="0"/>
      </rPr>
      <t>38/260</t>
    </r>
  </si>
  <si>
    <r>
      <t>2</t>
    </r>
    <r>
      <rPr>
        <sz val="12"/>
        <rFont val="宋体"/>
        <family val="0"/>
      </rPr>
      <t>95/85</t>
    </r>
  </si>
  <si>
    <r>
      <t>2</t>
    </r>
    <r>
      <rPr>
        <sz val="12"/>
        <rFont val="宋体"/>
        <family val="0"/>
      </rPr>
      <t>17/130/43</t>
    </r>
  </si>
  <si>
    <r>
      <t>4</t>
    </r>
    <r>
      <rPr>
        <sz val="12"/>
        <rFont val="宋体"/>
        <family val="0"/>
      </rPr>
      <t>17/44/52</t>
    </r>
  </si>
  <si>
    <r>
      <t>5</t>
    </r>
    <r>
      <rPr>
        <sz val="12"/>
        <rFont val="宋体"/>
        <family val="0"/>
      </rPr>
      <t>96/272/250</t>
    </r>
  </si>
  <si>
    <r>
      <t>1</t>
    </r>
    <r>
      <rPr>
        <sz val="12"/>
        <rFont val="宋体"/>
        <family val="0"/>
      </rPr>
      <t>030/160/225</t>
    </r>
  </si>
  <si>
    <t>没装3块表</t>
  </si>
  <si>
    <r>
      <t>3</t>
    </r>
    <r>
      <rPr>
        <sz val="12"/>
        <rFont val="宋体"/>
        <family val="0"/>
      </rPr>
      <t>01/238/54</t>
    </r>
  </si>
  <si>
    <r>
      <t>1</t>
    </r>
    <r>
      <rPr>
        <sz val="12"/>
        <rFont val="宋体"/>
        <family val="0"/>
      </rPr>
      <t>145/648/45</t>
    </r>
  </si>
  <si>
    <r>
      <t>1</t>
    </r>
    <r>
      <rPr>
        <sz val="12"/>
        <rFont val="宋体"/>
        <family val="0"/>
      </rPr>
      <t>685/992/284</t>
    </r>
  </si>
  <si>
    <r>
      <t>1</t>
    </r>
    <r>
      <rPr>
        <sz val="12"/>
        <rFont val="宋体"/>
        <family val="0"/>
      </rPr>
      <t>90/540/127</t>
    </r>
  </si>
  <si>
    <r>
      <t>2</t>
    </r>
    <r>
      <rPr>
        <sz val="12"/>
        <rFont val="宋体"/>
        <family val="0"/>
      </rPr>
      <t>18/153</t>
    </r>
  </si>
  <si>
    <r>
      <t>4</t>
    </r>
    <r>
      <rPr>
        <sz val="12"/>
        <rFont val="宋体"/>
        <family val="0"/>
      </rPr>
      <t>32/125/47</t>
    </r>
  </si>
  <si>
    <r>
      <t>1</t>
    </r>
    <r>
      <rPr>
        <sz val="12"/>
        <rFont val="宋体"/>
        <family val="0"/>
      </rPr>
      <t>432/1110</t>
    </r>
  </si>
  <si>
    <r>
      <t>3</t>
    </r>
    <r>
      <rPr>
        <sz val="12"/>
        <rFont val="宋体"/>
        <family val="0"/>
      </rPr>
      <t>50/160/52</t>
    </r>
  </si>
  <si>
    <r>
      <t>1</t>
    </r>
    <r>
      <rPr>
        <sz val="12"/>
        <rFont val="宋体"/>
        <family val="0"/>
      </rPr>
      <t>703/915/118</t>
    </r>
  </si>
  <si>
    <r>
      <t>3</t>
    </r>
    <r>
      <rPr>
        <sz val="12"/>
        <rFont val="宋体"/>
        <family val="0"/>
      </rPr>
      <t>50/121/34</t>
    </r>
  </si>
  <si>
    <r>
      <t>1</t>
    </r>
    <r>
      <rPr>
        <sz val="12"/>
        <rFont val="宋体"/>
        <family val="0"/>
      </rPr>
      <t>670/401/304</t>
    </r>
  </si>
  <si>
    <r>
      <t>4</t>
    </r>
    <r>
      <rPr>
        <sz val="12"/>
        <rFont val="宋体"/>
        <family val="0"/>
      </rPr>
      <t>4</t>
    </r>
    <r>
      <rPr>
        <sz val="12"/>
        <rFont val="宋体"/>
        <family val="0"/>
      </rPr>
      <t>53/65/120</t>
    </r>
  </si>
  <si>
    <r>
      <t>380</t>
    </r>
    <r>
      <rPr>
        <sz val="12"/>
        <rFont val="宋体"/>
        <family val="0"/>
      </rPr>
      <t>/</t>
    </r>
    <r>
      <rPr>
        <sz val="12"/>
        <rFont val="宋体"/>
        <family val="0"/>
      </rPr>
      <t>65</t>
    </r>
  </si>
  <si>
    <r>
      <t>1</t>
    </r>
    <r>
      <rPr>
        <sz val="12"/>
        <rFont val="宋体"/>
        <family val="0"/>
      </rPr>
      <t>277/870</t>
    </r>
  </si>
  <si>
    <t>陈冶</t>
  </si>
  <si>
    <t>孔</t>
  </si>
  <si>
    <t>刘小仁</t>
  </si>
  <si>
    <t>刘东方</t>
  </si>
  <si>
    <t>1457/1068</t>
  </si>
  <si>
    <t>140/214</t>
  </si>
  <si>
    <t>3633/2579</t>
  </si>
  <si>
    <t>陈晓兵</t>
  </si>
  <si>
    <t>杨秋娥</t>
  </si>
  <si>
    <t>1557/427/246</t>
  </si>
  <si>
    <t>2013年1月-6月</t>
  </si>
  <si>
    <t>陈  岚</t>
  </si>
  <si>
    <t>130</t>
  </si>
  <si>
    <t>伍道贵</t>
  </si>
  <si>
    <t>陈国忠</t>
  </si>
  <si>
    <t>303</t>
  </si>
  <si>
    <t>李牛财</t>
  </si>
  <si>
    <t>周汉平</t>
  </si>
  <si>
    <t>赵伍满</t>
  </si>
  <si>
    <t>黄维芳</t>
  </si>
  <si>
    <t>李金波</t>
  </si>
  <si>
    <t>蒋国云</t>
  </si>
  <si>
    <t>邓金兰</t>
  </si>
  <si>
    <t>唐满英</t>
  </si>
  <si>
    <t>唐先文</t>
  </si>
  <si>
    <t>唐美华</t>
  </si>
  <si>
    <t>周许平</t>
  </si>
  <si>
    <t>蒋中令</t>
  </si>
  <si>
    <t>尹琪麟</t>
  </si>
  <si>
    <t>张超鹏</t>
  </si>
  <si>
    <t>高岩松</t>
  </si>
  <si>
    <t>李军</t>
  </si>
  <si>
    <t>唐艳松</t>
  </si>
  <si>
    <t>刘西祥</t>
  </si>
  <si>
    <t>荣海龙</t>
  </si>
  <si>
    <t>王天桂</t>
  </si>
  <si>
    <t>吴惠平</t>
  </si>
  <si>
    <t>唐莉</t>
  </si>
  <si>
    <t>胡巧华</t>
  </si>
  <si>
    <t>李冬旺</t>
  </si>
  <si>
    <t>李胜辉</t>
  </si>
  <si>
    <t>范小燕</t>
  </si>
  <si>
    <t>邓明星</t>
  </si>
  <si>
    <t>盛丽</t>
  </si>
  <si>
    <t>何伍吉</t>
  </si>
  <si>
    <t>罗忠生</t>
  </si>
  <si>
    <t>龙艳君</t>
  </si>
  <si>
    <t>袁爱民</t>
  </si>
  <si>
    <t>沈兴红</t>
  </si>
  <si>
    <t>唐治</t>
  </si>
  <si>
    <t>王诗端</t>
  </si>
  <si>
    <t>黎立凡</t>
  </si>
  <si>
    <t>孙秀荣</t>
  </si>
  <si>
    <t>龚冬华</t>
  </si>
  <si>
    <t>郑玉明</t>
  </si>
  <si>
    <t>汤文忠</t>
  </si>
  <si>
    <t>罗正龙</t>
  </si>
  <si>
    <t>欧惠芳</t>
  </si>
  <si>
    <t>宁衡山</t>
  </si>
  <si>
    <t>李宏斌</t>
  </si>
  <si>
    <t>骆军</t>
  </si>
  <si>
    <t>唐文明</t>
  </si>
  <si>
    <t>杨文竹</t>
  </si>
  <si>
    <t>罗冬娥</t>
  </si>
  <si>
    <t>蒋乐仁</t>
  </si>
  <si>
    <t>没用</t>
  </si>
  <si>
    <t>黄向阳</t>
  </si>
  <si>
    <t>邓善良</t>
  </si>
  <si>
    <t>夏顺辉</t>
  </si>
  <si>
    <t>周华姣</t>
  </si>
  <si>
    <t>孙琼</t>
  </si>
  <si>
    <t>刘章胜</t>
  </si>
  <si>
    <t>7号</t>
  </si>
  <si>
    <t>6号</t>
  </si>
  <si>
    <t>20号</t>
  </si>
  <si>
    <t>陈雯</t>
  </si>
  <si>
    <t>袁秋华</t>
  </si>
  <si>
    <t>吕磊</t>
  </si>
  <si>
    <t>23号</t>
  </si>
  <si>
    <t>24号</t>
  </si>
  <si>
    <t>杨剑</t>
  </si>
  <si>
    <t>25号</t>
  </si>
  <si>
    <t>彭超</t>
  </si>
  <si>
    <t>26号</t>
  </si>
  <si>
    <t>唐晓凤</t>
  </si>
  <si>
    <t>27号</t>
  </si>
  <si>
    <t>何淑贞</t>
  </si>
  <si>
    <t>28号</t>
  </si>
  <si>
    <t>黄慧</t>
  </si>
  <si>
    <t>唐靓</t>
  </si>
  <si>
    <t>30号</t>
  </si>
  <si>
    <t>唐仁伍</t>
  </si>
  <si>
    <t>李小康</t>
  </si>
  <si>
    <t>周红梅</t>
  </si>
  <si>
    <t>永州职业技术学院商贸校区职工住宅用电数与金额登记表（外住户）</t>
  </si>
  <si>
    <r>
      <t>2</t>
    </r>
    <r>
      <rPr>
        <sz val="12"/>
        <rFont val="宋体"/>
        <family val="0"/>
      </rPr>
      <t>840/170/305</t>
    </r>
  </si>
  <si>
    <r>
      <t>5</t>
    </r>
    <r>
      <rPr>
        <sz val="12"/>
        <rFont val="宋体"/>
        <family val="0"/>
      </rPr>
      <t>80/988</t>
    </r>
  </si>
  <si>
    <r>
      <t>5</t>
    </r>
    <r>
      <rPr>
        <sz val="12"/>
        <rFont val="宋体"/>
        <family val="0"/>
      </rPr>
      <t>01/83</t>
    </r>
  </si>
  <si>
    <r>
      <t>8</t>
    </r>
    <r>
      <rPr>
        <sz val="12"/>
        <rFont val="宋体"/>
        <family val="0"/>
      </rPr>
      <t>70/432/560</t>
    </r>
  </si>
  <si>
    <r>
      <t>1</t>
    </r>
    <r>
      <rPr>
        <sz val="12"/>
        <rFont val="宋体"/>
        <family val="0"/>
      </rPr>
      <t>790/115</t>
    </r>
  </si>
  <si>
    <r>
      <t>1</t>
    </r>
    <r>
      <rPr>
        <sz val="12"/>
        <rFont val="宋体"/>
        <family val="0"/>
      </rPr>
      <t>040/115/132</t>
    </r>
  </si>
  <si>
    <r>
      <t>4</t>
    </r>
    <r>
      <rPr>
        <sz val="12"/>
        <rFont val="宋体"/>
        <family val="0"/>
      </rPr>
      <t>70/175</t>
    </r>
  </si>
  <si>
    <t>35</t>
  </si>
  <si>
    <r>
      <t>2</t>
    </r>
    <r>
      <rPr>
        <sz val="12"/>
        <rFont val="宋体"/>
        <family val="0"/>
      </rPr>
      <t>496/308</t>
    </r>
  </si>
  <si>
    <r>
      <t>1</t>
    </r>
    <r>
      <rPr>
        <sz val="12"/>
        <rFont val="宋体"/>
        <family val="0"/>
      </rPr>
      <t>421/367</t>
    </r>
  </si>
  <si>
    <r>
      <t>1</t>
    </r>
    <r>
      <rPr>
        <sz val="12"/>
        <rFont val="宋体"/>
        <family val="0"/>
      </rPr>
      <t>435/571</t>
    </r>
  </si>
  <si>
    <r>
      <t>1</t>
    </r>
    <r>
      <rPr>
        <sz val="12"/>
        <rFont val="宋体"/>
        <family val="0"/>
      </rPr>
      <t>654/1828</t>
    </r>
  </si>
  <si>
    <r>
      <t>1</t>
    </r>
    <r>
      <rPr>
        <sz val="12"/>
        <rFont val="宋体"/>
        <family val="0"/>
      </rPr>
      <t>967/49</t>
    </r>
  </si>
  <si>
    <r>
      <t>7</t>
    </r>
    <r>
      <rPr>
        <sz val="12"/>
        <rFont val="宋体"/>
        <family val="0"/>
      </rPr>
      <t>19/10</t>
    </r>
  </si>
  <si>
    <r>
      <t>6</t>
    </r>
    <r>
      <rPr>
        <sz val="12"/>
        <rFont val="宋体"/>
        <family val="0"/>
      </rPr>
      <t>38/269</t>
    </r>
  </si>
  <si>
    <r>
      <t>2</t>
    </r>
    <r>
      <rPr>
        <sz val="12"/>
        <rFont val="宋体"/>
        <family val="0"/>
      </rPr>
      <t>905/745</t>
    </r>
  </si>
  <si>
    <t>0</t>
  </si>
  <si>
    <t>0</t>
  </si>
  <si>
    <t>36</t>
  </si>
  <si>
    <t>36</t>
  </si>
  <si>
    <t>18</t>
  </si>
  <si>
    <t>36</t>
  </si>
  <si>
    <t>36</t>
  </si>
  <si>
    <r>
      <t>2</t>
    </r>
    <r>
      <rPr>
        <sz val="12"/>
        <rFont val="宋体"/>
        <family val="0"/>
      </rPr>
      <t>040/512</t>
    </r>
  </si>
  <si>
    <r>
      <t>1</t>
    </r>
    <r>
      <rPr>
        <sz val="12"/>
        <rFont val="宋体"/>
        <family val="0"/>
      </rPr>
      <t>70/78/70</t>
    </r>
  </si>
  <si>
    <r>
      <t>8</t>
    </r>
    <r>
      <rPr>
        <sz val="12"/>
        <rFont val="宋体"/>
        <family val="0"/>
      </rPr>
      <t>70/85</t>
    </r>
  </si>
  <si>
    <r>
      <t>1</t>
    </r>
    <r>
      <rPr>
        <sz val="12"/>
        <rFont val="宋体"/>
        <family val="0"/>
      </rPr>
      <t>070/105</t>
    </r>
  </si>
  <si>
    <r>
      <t>4</t>
    </r>
    <r>
      <rPr>
        <sz val="12"/>
        <rFont val="宋体"/>
        <family val="0"/>
      </rPr>
      <t>70/265</t>
    </r>
  </si>
  <si>
    <r>
      <t>3</t>
    </r>
    <r>
      <rPr>
        <sz val="12"/>
        <rFont val="宋体"/>
        <family val="0"/>
      </rPr>
      <t>05/90</t>
    </r>
  </si>
  <si>
    <r>
      <t>2</t>
    </r>
    <r>
      <rPr>
        <sz val="12"/>
        <rFont val="宋体"/>
        <family val="0"/>
      </rPr>
      <t>35/140/45</t>
    </r>
  </si>
  <si>
    <r>
      <t>4</t>
    </r>
    <r>
      <rPr>
        <sz val="12"/>
        <rFont val="宋体"/>
        <family val="0"/>
      </rPr>
      <t>30/50/61</t>
    </r>
  </si>
  <si>
    <t>44</t>
  </si>
  <si>
    <t>26</t>
  </si>
  <si>
    <t>40</t>
  </si>
  <si>
    <t>34</t>
  </si>
  <si>
    <t>37</t>
  </si>
  <si>
    <t>15</t>
  </si>
  <si>
    <t>30</t>
  </si>
  <si>
    <t>28</t>
  </si>
  <si>
    <t>32</t>
  </si>
  <si>
    <t>4470/70/130</t>
  </si>
  <si>
    <t>永州职业技术学院医学部职工住宅用水电数与金额登记表</t>
  </si>
  <si>
    <t>18</t>
  </si>
  <si>
    <r>
      <t>6</t>
    </r>
    <r>
      <rPr>
        <sz val="12"/>
        <rFont val="宋体"/>
        <family val="0"/>
      </rPr>
      <t>20/278/255</t>
    </r>
  </si>
  <si>
    <r>
      <t>1</t>
    </r>
    <r>
      <rPr>
        <sz val="12"/>
        <rFont val="宋体"/>
        <family val="0"/>
      </rPr>
      <t>060/170/230</t>
    </r>
  </si>
  <si>
    <r>
      <t>1</t>
    </r>
    <r>
      <rPr>
        <sz val="12"/>
        <rFont val="宋体"/>
        <family val="0"/>
      </rPr>
      <t>560/429/248</t>
    </r>
  </si>
  <si>
    <t>1人</t>
  </si>
  <si>
    <r>
      <t>4</t>
    </r>
    <r>
      <rPr>
        <sz val="12"/>
        <rFont val="宋体"/>
        <family val="0"/>
      </rPr>
      <t>06/70</t>
    </r>
  </si>
  <si>
    <r>
      <t>3</t>
    </r>
    <r>
      <rPr>
        <sz val="12"/>
        <rFont val="宋体"/>
        <family val="0"/>
      </rPr>
      <t>40/242/58</t>
    </r>
  </si>
  <si>
    <r>
      <t>1</t>
    </r>
    <r>
      <rPr>
        <sz val="12"/>
        <rFont val="宋体"/>
        <family val="0"/>
      </rPr>
      <t>180/652/50</t>
    </r>
  </si>
  <si>
    <r>
      <t>1</t>
    </r>
    <r>
      <rPr>
        <sz val="12"/>
        <rFont val="宋体"/>
        <family val="0"/>
      </rPr>
      <t>705/1008/292</t>
    </r>
  </si>
  <si>
    <r>
      <t>2</t>
    </r>
    <r>
      <rPr>
        <sz val="12"/>
        <rFont val="宋体"/>
        <family val="0"/>
      </rPr>
      <t>10/552/131</t>
    </r>
  </si>
  <si>
    <r>
      <t>3</t>
    </r>
    <r>
      <rPr>
        <sz val="12"/>
        <rFont val="宋体"/>
        <family val="0"/>
      </rPr>
      <t>25/161</t>
    </r>
  </si>
  <si>
    <r>
      <t>4</t>
    </r>
    <r>
      <rPr>
        <sz val="12"/>
        <rFont val="宋体"/>
        <family val="0"/>
      </rPr>
      <t>43/130/51</t>
    </r>
  </si>
  <si>
    <r>
      <t>1</t>
    </r>
    <r>
      <rPr>
        <sz val="12"/>
        <rFont val="宋体"/>
        <family val="0"/>
      </rPr>
      <t>460/1131</t>
    </r>
  </si>
  <si>
    <r>
      <t>3</t>
    </r>
    <r>
      <rPr>
        <sz val="12"/>
        <rFont val="宋体"/>
        <family val="0"/>
      </rPr>
      <t>70/171/53</t>
    </r>
  </si>
  <si>
    <r>
      <t>1</t>
    </r>
    <r>
      <rPr>
        <sz val="12"/>
        <rFont val="宋体"/>
        <family val="0"/>
      </rPr>
      <t>730/920/120</t>
    </r>
  </si>
  <si>
    <r>
      <t>3</t>
    </r>
    <r>
      <rPr>
        <sz val="12"/>
        <rFont val="宋体"/>
        <family val="0"/>
      </rPr>
      <t>70/128/38</t>
    </r>
  </si>
  <si>
    <r>
      <t>1</t>
    </r>
    <r>
      <rPr>
        <sz val="12"/>
        <rFont val="宋体"/>
        <family val="0"/>
      </rPr>
      <t>695/410/308</t>
    </r>
  </si>
  <si>
    <r>
      <t>1</t>
    </r>
    <r>
      <rPr>
        <sz val="12"/>
        <rFont val="宋体"/>
        <family val="0"/>
      </rPr>
      <t>465/72</t>
    </r>
  </si>
  <si>
    <r>
      <t>3</t>
    </r>
    <r>
      <rPr>
        <sz val="12"/>
        <rFont val="宋体"/>
        <family val="0"/>
      </rPr>
      <t>55/170/53</t>
    </r>
  </si>
  <si>
    <r>
      <t>1</t>
    </r>
    <r>
      <rPr>
        <sz val="12"/>
        <rFont val="宋体"/>
        <family val="0"/>
      </rPr>
      <t>80/175/82</t>
    </r>
  </si>
  <si>
    <r>
      <t>2</t>
    </r>
    <r>
      <rPr>
        <sz val="12"/>
        <rFont val="宋体"/>
        <family val="0"/>
      </rPr>
      <t>70/168/88</t>
    </r>
  </si>
  <si>
    <t>3人</t>
  </si>
  <si>
    <r>
      <t>2</t>
    </r>
    <r>
      <rPr>
        <sz val="12"/>
        <rFont val="宋体"/>
        <family val="0"/>
      </rPr>
      <t>40/75/128</t>
    </r>
  </si>
  <si>
    <r>
      <t>1</t>
    </r>
    <r>
      <rPr>
        <sz val="12"/>
        <rFont val="宋体"/>
        <family val="0"/>
      </rPr>
      <t>95/80/45</t>
    </r>
  </si>
  <si>
    <r>
      <t>1</t>
    </r>
    <r>
      <rPr>
        <sz val="12"/>
        <rFont val="宋体"/>
        <family val="0"/>
      </rPr>
      <t>601/381</t>
    </r>
  </si>
  <si>
    <t>245/36/160</t>
  </si>
  <si>
    <r>
      <t>4</t>
    </r>
    <r>
      <rPr>
        <sz val="12"/>
        <rFont val="宋体"/>
        <family val="0"/>
      </rPr>
      <t>08/226/114</t>
    </r>
  </si>
  <si>
    <t>2012年12月无原始抄表数的住户，其实际用水量均按学院统一标准：3吨/人·月计扣，水2.01元/吨，电0.589元/度。</t>
  </si>
  <si>
    <t>2012年12月无原始抄表数的住户，其实际用水量均按学院统一标准：3吨/人·月计扣，水2.01元/吨，电0.589元/度。，水2.01元/吨，电0.589元/度。</t>
  </si>
  <si>
    <t>3636/2581</t>
  </si>
  <si>
    <r>
      <t>1</t>
    </r>
    <r>
      <rPr>
        <sz val="12"/>
        <rFont val="宋体"/>
        <family val="0"/>
      </rPr>
      <t>284/875</t>
    </r>
  </si>
  <si>
    <t>刘芳伟</t>
  </si>
  <si>
    <t>邓文</t>
  </si>
  <si>
    <t>1466/1075</t>
  </si>
  <si>
    <t>143/218</t>
  </si>
  <si>
    <t>2012年12月无原始抄表数的住户，其实际用水量均按学院统一标准：3吨/人·月计扣，水2.01元/吨，电0.589元/度。</t>
  </si>
  <si>
    <t>永州职业技术学院理工校区职工住宅用电数与金额登记表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</si>
  <si>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</si>
  <si>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</si>
  <si>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</si>
  <si>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</si>
  <si>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</si>
  <si>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</si>
  <si>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</si>
  <si>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</si>
  <si>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</si>
  <si>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</si>
  <si>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</si>
  <si>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</si>
  <si>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</si>
  <si>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</si>
  <si>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蒋宁</t>
  </si>
  <si>
    <t>未住</t>
  </si>
  <si>
    <t>102</t>
  </si>
  <si>
    <t>谢哓华</t>
  </si>
  <si>
    <t>龙安国</t>
  </si>
  <si>
    <t>蒋香玲</t>
  </si>
  <si>
    <t>孙雁</t>
  </si>
  <si>
    <t>陈志刚</t>
  </si>
  <si>
    <t>邓如涛</t>
  </si>
  <si>
    <t>熊礼杭</t>
  </si>
  <si>
    <t>蒋德喜</t>
  </si>
  <si>
    <t>刘艳红</t>
  </si>
  <si>
    <t>吕迪杰</t>
  </si>
  <si>
    <t>未1</t>
  </si>
  <si>
    <t>蒋光闾</t>
  </si>
  <si>
    <t>黄立新</t>
  </si>
  <si>
    <t>欧阳华明</t>
  </si>
  <si>
    <t>祝敏</t>
  </si>
  <si>
    <t>周力</t>
  </si>
  <si>
    <t>李明唐云</t>
  </si>
  <si>
    <t>彭伟</t>
  </si>
  <si>
    <t>201</t>
  </si>
  <si>
    <t>邓文辉</t>
  </si>
  <si>
    <t>未 1</t>
  </si>
  <si>
    <t>202</t>
  </si>
  <si>
    <t>高仲杰</t>
  </si>
  <si>
    <t>谢晓勇</t>
  </si>
  <si>
    <t>唐志伟</t>
  </si>
  <si>
    <t>胡建军</t>
  </si>
  <si>
    <t>邓慧</t>
  </si>
  <si>
    <t>未 2</t>
  </si>
  <si>
    <t>胡岸炜</t>
  </si>
  <si>
    <t>吴正乾</t>
  </si>
  <si>
    <t>何玉山</t>
  </si>
  <si>
    <t>210</t>
  </si>
  <si>
    <t>张宜剑</t>
  </si>
  <si>
    <t>彭解顺</t>
  </si>
  <si>
    <t>陈晓辉</t>
  </si>
  <si>
    <t>滕国琦</t>
  </si>
  <si>
    <t>龙超</t>
  </si>
  <si>
    <t>刘伯冲</t>
  </si>
  <si>
    <t>唐海燕</t>
  </si>
  <si>
    <t>熊永红</t>
  </si>
  <si>
    <t>刘知云</t>
  </si>
  <si>
    <t>301</t>
  </si>
  <si>
    <t>刘薇张芝慧</t>
  </si>
  <si>
    <t>302</t>
  </si>
  <si>
    <t>周建亚</t>
  </si>
  <si>
    <t>唐振辉</t>
  </si>
  <si>
    <t>王三海</t>
  </si>
  <si>
    <t>蒋欣</t>
  </si>
  <si>
    <t>吴建华</t>
  </si>
  <si>
    <t>万冬华</t>
  </si>
  <si>
    <t>刘剑</t>
  </si>
  <si>
    <t>颜海燕</t>
  </si>
  <si>
    <t>眭建国</t>
  </si>
  <si>
    <t>刘光宗</t>
  </si>
  <si>
    <t>陈刚</t>
  </si>
  <si>
    <t>罗辉</t>
  </si>
  <si>
    <t>毛建斌</t>
  </si>
  <si>
    <t>杨迪敏</t>
  </si>
  <si>
    <t>刘五云</t>
  </si>
  <si>
    <t>郑兴</t>
  </si>
  <si>
    <t>1 表坏</t>
  </si>
  <si>
    <t>胡志平</t>
  </si>
  <si>
    <t>蒋丽娜</t>
  </si>
  <si>
    <t>在职总计</t>
  </si>
  <si>
    <t>永州职业技术学院理工校区职工住宅用电数与金额登记表(退休)</t>
  </si>
  <si>
    <t>水表数(人)</t>
  </si>
  <si>
    <t>彭荣贵</t>
  </si>
  <si>
    <t>于田恩</t>
  </si>
  <si>
    <t>蒋国生</t>
  </si>
  <si>
    <t>蒋明富</t>
  </si>
  <si>
    <t>陈运吉</t>
  </si>
  <si>
    <t>蒋如全</t>
  </si>
  <si>
    <t>陈昌才</t>
  </si>
  <si>
    <t>宁衡玲</t>
  </si>
  <si>
    <t>谢如尧</t>
  </si>
  <si>
    <t>胡光楚</t>
  </si>
  <si>
    <t>蒋陵星</t>
  </si>
  <si>
    <t>易恢敏</t>
  </si>
  <si>
    <t>郑玉兰</t>
  </si>
  <si>
    <t>周巧玲</t>
  </si>
  <si>
    <t>郑延明</t>
  </si>
  <si>
    <t>唐炳荣</t>
  </si>
  <si>
    <t>李蒲英</t>
  </si>
  <si>
    <t>王行旺</t>
  </si>
  <si>
    <t>退休总计</t>
  </si>
  <si>
    <t>永州职业技术学院理工校区职工住宅用电数与金额登记表(非校职工)</t>
  </si>
  <si>
    <t>坏</t>
  </si>
  <si>
    <t>唐德棉</t>
  </si>
  <si>
    <t>堵</t>
  </si>
  <si>
    <t>未</t>
  </si>
  <si>
    <t>没表</t>
  </si>
  <si>
    <t>罗正龙</t>
  </si>
  <si>
    <t xml:space="preserve">蒋亚锋 </t>
  </si>
  <si>
    <t>邓小善（综合楼）</t>
  </si>
  <si>
    <t>未用</t>
  </si>
  <si>
    <t>易国里</t>
  </si>
  <si>
    <t>唐美华（公房）</t>
  </si>
  <si>
    <t>单位：度吨元                                   2013 年  1 月 —  6 月</t>
  </si>
  <si>
    <t>上   次</t>
  </si>
  <si>
    <t>上   次</t>
  </si>
  <si>
    <t>现   查</t>
  </si>
  <si>
    <t>现   查</t>
  </si>
  <si>
    <t>实   际</t>
  </si>
  <si>
    <t>实   际</t>
  </si>
  <si>
    <t>合  计</t>
  </si>
  <si>
    <t>合  计</t>
  </si>
  <si>
    <t>1259/1073</t>
  </si>
  <si>
    <t>1519/1558</t>
  </si>
  <si>
    <t>胡同花</t>
  </si>
  <si>
    <t>陈晓辉</t>
  </si>
  <si>
    <t>莫丽萍</t>
  </si>
  <si>
    <t>胡红宇</t>
  </si>
  <si>
    <t>龙其玲</t>
  </si>
  <si>
    <t>唐怿民</t>
  </si>
  <si>
    <t>艾萍英</t>
  </si>
  <si>
    <t>1357/21094</t>
  </si>
  <si>
    <t>110/644</t>
  </si>
  <si>
    <t>1549/22725</t>
  </si>
  <si>
    <t>112/680</t>
  </si>
  <si>
    <t>郑惠尹</t>
  </si>
  <si>
    <t>刘子秀</t>
  </si>
  <si>
    <t>龙石红</t>
  </si>
  <si>
    <t>1554/5382</t>
  </si>
  <si>
    <t>55/1203</t>
  </si>
  <si>
    <t>1554/6896</t>
  </si>
  <si>
    <t>55/1296</t>
  </si>
  <si>
    <t>李贵雄</t>
  </si>
  <si>
    <t>胡小三</t>
  </si>
  <si>
    <t>周芳俭</t>
  </si>
  <si>
    <t>周文辉</t>
  </si>
  <si>
    <t>赵艳凤</t>
  </si>
  <si>
    <t>周顺和</t>
  </si>
  <si>
    <t>雷宜军</t>
  </si>
  <si>
    <t>5286/1502</t>
  </si>
  <si>
    <t>695/1095</t>
  </si>
  <si>
    <t>5506/2237</t>
  </si>
  <si>
    <t>713/1126</t>
  </si>
  <si>
    <t>陈格兰</t>
  </si>
  <si>
    <t>窦铁生</t>
  </si>
  <si>
    <t>卿国林</t>
  </si>
  <si>
    <t>周宏国</t>
  </si>
  <si>
    <t>周建华</t>
  </si>
  <si>
    <t>朱仁华</t>
  </si>
  <si>
    <t>李吉富</t>
  </si>
  <si>
    <t>邓国文</t>
  </si>
  <si>
    <t>周玉凤</t>
  </si>
  <si>
    <t>杨四秀</t>
  </si>
  <si>
    <t>洪勇</t>
  </si>
  <si>
    <t>龙冰雁</t>
  </si>
  <si>
    <t>李君</t>
  </si>
  <si>
    <t>秦洪涛</t>
  </si>
  <si>
    <t>唐三定</t>
  </si>
  <si>
    <t>罗秀芳</t>
  </si>
  <si>
    <t>蒋亚平</t>
  </si>
  <si>
    <t>肖守斌</t>
  </si>
  <si>
    <t>黄义君</t>
  </si>
  <si>
    <t>唐新霖</t>
  </si>
  <si>
    <t>张昊</t>
  </si>
  <si>
    <t>裴有为</t>
  </si>
  <si>
    <t>覃开权</t>
  </si>
  <si>
    <t>周芳</t>
  </si>
  <si>
    <t>樊艳君</t>
  </si>
  <si>
    <t>陈仕龙</t>
  </si>
  <si>
    <t>陈文辉</t>
  </si>
  <si>
    <t>欧正源</t>
  </si>
  <si>
    <t>张海英</t>
  </si>
  <si>
    <t>黎芳</t>
  </si>
  <si>
    <t>骆文俊</t>
  </si>
  <si>
    <t>邓传秀</t>
  </si>
  <si>
    <t>郑卫国</t>
  </si>
  <si>
    <t>唐长辉</t>
  </si>
  <si>
    <t>向国玲</t>
  </si>
  <si>
    <t>何平</t>
  </si>
  <si>
    <t>唐良勇</t>
  </si>
  <si>
    <t>鲁卓</t>
  </si>
  <si>
    <t>何平（小）</t>
  </si>
  <si>
    <t>唐涛</t>
  </si>
  <si>
    <t>梁文旭</t>
  </si>
  <si>
    <t>雷冰</t>
  </si>
  <si>
    <t>周科春</t>
  </si>
  <si>
    <t>吕海英</t>
  </si>
  <si>
    <t>蒋文华</t>
  </si>
  <si>
    <t>毛硕</t>
  </si>
  <si>
    <t>何根茂</t>
  </si>
  <si>
    <t>申明达</t>
  </si>
  <si>
    <t>高仙</t>
  </si>
  <si>
    <t>合计</t>
  </si>
  <si>
    <t>永州职业技术学院农学部职工住宅用水电数与金额登记表（退休）</t>
  </si>
  <si>
    <t>单位：度吨元                                   2013 年  1 月 — 6 月</t>
  </si>
  <si>
    <t>黄维良</t>
  </si>
  <si>
    <t>蒋呜瑞</t>
  </si>
  <si>
    <t>2120/8633</t>
  </si>
  <si>
    <t>1174/204</t>
  </si>
  <si>
    <t>2496/9291</t>
  </si>
  <si>
    <t>1192/215</t>
  </si>
  <si>
    <t>陈玉君</t>
  </si>
  <si>
    <t>董树森</t>
  </si>
  <si>
    <t>1921/8728</t>
  </si>
  <si>
    <t>212/734</t>
  </si>
  <si>
    <t>2355/9789</t>
  </si>
  <si>
    <t>232/770</t>
  </si>
  <si>
    <t>姚治贵</t>
  </si>
  <si>
    <t>蔡翠云</t>
  </si>
  <si>
    <t>李增元</t>
  </si>
  <si>
    <t>陈烈光</t>
  </si>
  <si>
    <t>周巧云</t>
  </si>
  <si>
    <t>马玉琴</t>
  </si>
  <si>
    <t>吕国勇</t>
  </si>
  <si>
    <t>钟鲁</t>
  </si>
  <si>
    <t>洪梅生</t>
  </si>
  <si>
    <t>杨仁爱</t>
  </si>
  <si>
    <t>李汉生</t>
  </si>
  <si>
    <t>冯德香</t>
  </si>
  <si>
    <t>腾鹤龄</t>
  </si>
  <si>
    <t>何成姣</t>
  </si>
  <si>
    <t>刘慧敏</t>
  </si>
  <si>
    <t>肖桂英</t>
  </si>
  <si>
    <t>戴助春</t>
  </si>
  <si>
    <t>刘树源</t>
  </si>
  <si>
    <t>王晓华</t>
  </si>
  <si>
    <t>王先锟</t>
  </si>
  <si>
    <t>唐高清</t>
  </si>
  <si>
    <t>邓华清</t>
  </si>
  <si>
    <t>冯品荣</t>
  </si>
  <si>
    <t>胡孟明</t>
  </si>
  <si>
    <t>12725/5815</t>
  </si>
  <si>
    <t>14133/6805</t>
  </si>
  <si>
    <t>8667/19137</t>
  </si>
  <si>
    <t>1529/684</t>
  </si>
  <si>
    <t>8863/20912</t>
  </si>
  <si>
    <t>1572/744</t>
  </si>
  <si>
    <t>王焕德</t>
  </si>
  <si>
    <t>唐祝英</t>
  </si>
  <si>
    <t>郑贤陆</t>
  </si>
  <si>
    <t>王川才</t>
  </si>
  <si>
    <t>成和平</t>
  </si>
  <si>
    <t>李解元</t>
  </si>
  <si>
    <t>汤北齐</t>
  </si>
  <si>
    <t>杨克昭</t>
  </si>
  <si>
    <t>表坏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</si>
</sst>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0.00_);[Red]\(0.00\)"/>
  </numFmts>
  <fonts count="20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3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sz val="20"/>
      <color indexed="8"/>
      <name val="黑体"/>
      <family val="0"/>
    </font>
    <font>
      <sz val="9"/>
      <color indexed="8"/>
      <name val="宋体"/>
      <family val="0"/>
    </font>
    <font>
      <sz val="11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shrinkToFit="1"/>
    </xf>
    <xf numFmtId="191" fontId="0" fillId="0" borderId="0" xfId="0" applyNumberFormat="1" applyAlignment="1">
      <alignment vertical="center"/>
    </xf>
    <xf numFmtId="191" fontId="0" fillId="0" borderId="2" xfId="0" applyNumberForma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7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13" fillId="0" borderId="0" xfId="0" applyNumberFormat="1" applyFont="1" applyAlignment="1">
      <alignment vertical="center"/>
    </xf>
    <xf numFmtId="191" fontId="13" fillId="0" borderId="1" xfId="0" applyNumberFormat="1" applyFont="1" applyBorder="1" applyAlignment="1">
      <alignment horizontal="center" vertical="center"/>
    </xf>
    <xf numFmtId="191" fontId="13" fillId="0" borderId="1" xfId="0" applyNumberFormat="1" applyFont="1" applyBorder="1" applyAlignment="1">
      <alignment vertical="center"/>
    </xf>
    <xf numFmtId="191" fontId="0" fillId="0" borderId="0" xfId="0" applyNumberFormat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right" vertical="center" shrinkToFit="1"/>
    </xf>
    <xf numFmtId="191" fontId="0" fillId="0" borderId="1" xfId="0" applyNumberFormat="1" applyFont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Font="1" applyBorder="1" applyAlignment="1">
      <alignment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Alignment="1">
      <alignment vertical="center"/>
    </xf>
    <xf numFmtId="0" fontId="0" fillId="0" borderId="5" xfId="0" applyNumberForma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 shrinkToFit="1"/>
    </xf>
    <xf numFmtId="19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191" fontId="0" fillId="0" borderId="1" xfId="0" applyNumberFormat="1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9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91" fontId="0" fillId="0" borderId="2" xfId="0" applyNumberForma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191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191" fontId="13" fillId="0" borderId="2" xfId="0" applyNumberFormat="1" applyFont="1" applyBorder="1" applyAlignment="1">
      <alignment horizontal="center" vertical="center"/>
    </xf>
    <xf numFmtId="191" fontId="13" fillId="0" borderId="5" xfId="0" applyNumberFormat="1" applyFont="1" applyBorder="1" applyAlignment="1">
      <alignment horizontal="center" vertical="center"/>
    </xf>
    <xf numFmtId="191" fontId="13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91" fontId="1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9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workbookViewId="0" topLeftCell="A55">
      <selection activeCell="G67" sqref="G67"/>
    </sheetView>
  </sheetViews>
  <sheetFormatPr defaultColWidth="9.00390625" defaultRowHeight="14.25"/>
  <cols>
    <col min="9" max="9" width="10.50390625" style="52" bestFit="1" customWidth="1"/>
    <col min="10" max="10" width="12.25390625" style="52" customWidth="1"/>
    <col min="11" max="11" width="11.625" style="52" customWidth="1"/>
    <col min="12" max="12" width="13.875" style="0" customWidth="1"/>
  </cols>
  <sheetData>
    <row r="1" spans="1:12" ht="25.5">
      <c r="A1" s="155" t="s">
        <v>177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14.25">
      <c r="A2" s="157" t="s">
        <v>900</v>
      </c>
      <c r="B2" s="157"/>
      <c r="E2" s="157" t="s">
        <v>1146</v>
      </c>
      <c r="F2" s="157"/>
      <c r="G2" s="157"/>
      <c r="H2" s="157"/>
      <c r="J2" s="158"/>
      <c r="K2" s="158"/>
      <c r="L2" s="158"/>
    </row>
    <row r="3" spans="1:12" ht="18" customHeight="1">
      <c r="A3" s="154" t="s">
        <v>906</v>
      </c>
      <c r="B3" s="149" t="s">
        <v>907</v>
      </c>
      <c r="C3" s="149" t="s">
        <v>908</v>
      </c>
      <c r="D3" s="149"/>
      <c r="E3" s="149" t="s">
        <v>909</v>
      </c>
      <c r="F3" s="149"/>
      <c r="G3" s="149" t="s">
        <v>910</v>
      </c>
      <c r="H3" s="149"/>
      <c r="I3" s="153" t="s">
        <v>911</v>
      </c>
      <c r="J3" s="153"/>
      <c r="K3" s="153"/>
      <c r="L3" s="149" t="s">
        <v>86</v>
      </c>
    </row>
    <row r="4" spans="1:12" ht="18" customHeight="1">
      <c r="A4" s="154"/>
      <c r="B4" s="149"/>
      <c r="C4" s="2" t="s">
        <v>901</v>
      </c>
      <c r="D4" s="2" t="s">
        <v>902</v>
      </c>
      <c r="E4" s="2" t="s">
        <v>901</v>
      </c>
      <c r="F4" s="2" t="s">
        <v>902</v>
      </c>
      <c r="G4" s="2" t="s">
        <v>901</v>
      </c>
      <c r="H4" s="2" t="s">
        <v>902</v>
      </c>
      <c r="I4" s="54" t="s">
        <v>903</v>
      </c>
      <c r="J4" s="54" t="s">
        <v>904</v>
      </c>
      <c r="K4" s="54" t="s">
        <v>905</v>
      </c>
      <c r="L4" s="149"/>
    </row>
    <row r="5" spans="1:12" ht="18" customHeight="1">
      <c r="A5" s="4" t="s">
        <v>87</v>
      </c>
      <c r="B5" s="6" t="s">
        <v>133</v>
      </c>
      <c r="C5" s="7">
        <v>6237</v>
      </c>
      <c r="D5" s="8">
        <v>58</v>
      </c>
      <c r="E5" s="7">
        <v>6758</v>
      </c>
      <c r="F5" s="8">
        <v>73</v>
      </c>
      <c r="G5" s="6">
        <f>E5-C5</f>
        <v>521</v>
      </c>
      <c r="H5" s="2">
        <f>F5-D5</f>
        <v>15</v>
      </c>
      <c r="I5" s="55">
        <f>G5*0.589</f>
        <v>306.86899999999997</v>
      </c>
      <c r="J5" s="54">
        <f>H5*2.01</f>
        <v>30.15</v>
      </c>
      <c r="K5" s="54">
        <f>I5+J5</f>
        <v>337.01899999999995</v>
      </c>
      <c r="L5" s="159" t="s">
        <v>1300</v>
      </c>
    </row>
    <row r="6" spans="1:12" ht="18" customHeight="1">
      <c r="A6" s="4" t="s">
        <v>228</v>
      </c>
      <c r="B6" s="6" t="s">
        <v>134</v>
      </c>
      <c r="C6" s="7">
        <v>6181</v>
      </c>
      <c r="D6" s="8">
        <v>101</v>
      </c>
      <c r="E6" s="7">
        <v>6301</v>
      </c>
      <c r="F6" s="8">
        <v>110</v>
      </c>
      <c r="G6" s="6">
        <f aca="true" t="shared" si="0" ref="G6:G22">E6-C6</f>
        <v>120</v>
      </c>
      <c r="H6" s="2">
        <f aca="true" t="shared" si="1" ref="H6:H22">F6-D6</f>
        <v>9</v>
      </c>
      <c r="I6" s="55">
        <f aca="true" t="shared" si="2" ref="I6:I22">G6*0.589</f>
        <v>70.67999999999999</v>
      </c>
      <c r="J6" s="54">
        <f aca="true" t="shared" si="3" ref="J6:J22">H6*2.01</f>
        <v>18.089999999999996</v>
      </c>
      <c r="K6" s="54">
        <f aca="true" t="shared" si="4" ref="K6:K22">I6+J6</f>
        <v>88.76999999999998</v>
      </c>
      <c r="L6" s="159"/>
    </row>
    <row r="7" spans="1:12" ht="18" customHeight="1">
      <c r="A7" s="4" t="s">
        <v>914</v>
      </c>
      <c r="B7" s="6" t="s">
        <v>135</v>
      </c>
      <c r="C7" s="7">
        <v>2006</v>
      </c>
      <c r="D7" s="8">
        <v>278</v>
      </c>
      <c r="E7" s="7">
        <v>2274</v>
      </c>
      <c r="F7" s="8">
        <v>360</v>
      </c>
      <c r="G7" s="6">
        <f t="shared" si="0"/>
        <v>268</v>
      </c>
      <c r="H7" s="2">
        <f t="shared" si="1"/>
        <v>82</v>
      </c>
      <c r="I7" s="55">
        <f t="shared" si="2"/>
        <v>157.852</v>
      </c>
      <c r="J7" s="54">
        <f t="shared" si="3"/>
        <v>164.82</v>
      </c>
      <c r="K7" s="54">
        <f t="shared" si="4"/>
        <v>322.672</v>
      </c>
      <c r="L7" s="159"/>
    </row>
    <row r="8" spans="1:12" ht="18" customHeight="1">
      <c r="A8" s="4" t="s">
        <v>915</v>
      </c>
      <c r="B8" s="6" t="s">
        <v>136</v>
      </c>
      <c r="C8" s="7">
        <v>8196</v>
      </c>
      <c r="D8" s="8">
        <v>68</v>
      </c>
      <c r="E8" s="7">
        <v>8739</v>
      </c>
      <c r="F8" s="8">
        <v>83</v>
      </c>
      <c r="G8" s="6">
        <f t="shared" si="0"/>
        <v>543</v>
      </c>
      <c r="H8" s="2">
        <f t="shared" si="1"/>
        <v>15</v>
      </c>
      <c r="I8" s="55">
        <f t="shared" si="2"/>
        <v>319.827</v>
      </c>
      <c r="J8" s="54">
        <f t="shared" si="3"/>
        <v>30.15</v>
      </c>
      <c r="K8" s="54">
        <f t="shared" si="4"/>
        <v>349.977</v>
      </c>
      <c r="L8" s="159"/>
    </row>
    <row r="9" spans="1:12" ht="18" customHeight="1">
      <c r="A9" s="4" t="s">
        <v>916</v>
      </c>
      <c r="B9" s="6" t="s">
        <v>137</v>
      </c>
      <c r="C9" s="7">
        <v>5025</v>
      </c>
      <c r="D9" s="8">
        <v>219</v>
      </c>
      <c r="E9" s="7">
        <v>5741</v>
      </c>
      <c r="F9" s="8">
        <v>252</v>
      </c>
      <c r="G9" s="6">
        <f t="shared" si="0"/>
        <v>716</v>
      </c>
      <c r="H9" s="2">
        <f t="shared" si="1"/>
        <v>33</v>
      </c>
      <c r="I9" s="55">
        <f t="shared" si="2"/>
        <v>421.724</v>
      </c>
      <c r="J9" s="54">
        <f t="shared" si="3"/>
        <v>66.33</v>
      </c>
      <c r="K9" s="54">
        <f t="shared" si="4"/>
        <v>488.054</v>
      </c>
      <c r="L9" s="159"/>
    </row>
    <row r="10" spans="1:12" ht="18" customHeight="1">
      <c r="A10" s="4" t="s">
        <v>917</v>
      </c>
      <c r="B10" s="6" t="s">
        <v>138</v>
      </c>
      <c r="C10" s="7">
        <v>4638</v>
      </c>
      <c r="D10" s="8">
        <v>0</v>
      </c>
      <c r="E10" s="7">
        <v>4646</v>
      </c>
      <c r="F10" s="8">
        <v>5</v>
      </c>
      <c r="G10" s="6">
        <f t="shared" si="0"/>
        <v>8</v>
      </c>
      <c r="H10" s="2">
        <f t="shared" si="1"/>
        <v>5</v>
      </c>
      <c r="I10" s="55">
        <f t="shared" si="2"/>
        <v>4.712</v>
      </c>
      <c r="J10" s="54">
        <f t="shared" si="3"/>
        <v>10.049999999999999</v>
      </c>
      <c r="K10" s="54">
        <f t="shared" si="4"/>
        <v>14.761999999999999</v>
      </c>
      <c r="L10" s="159"/>
    </row>
    <row r="11" spans="1:14" ht="18" customHeight="1">
      <c r="A11" s="4" t="s">
        <v>918</v>
      </c>
      <c r="B11" s="6" t="s">
        <v>139</v>
      </c>
      <c r="C11" s="7">
        <v>5567</v>
      </c>
      <c r="D11" s="8">
        <v>0</v>
      </c>
      <c r="E11" s="7">
        <v>5569</v>
      </c>
      <c r="F11" s="8">
        <v>0</v>
      </c>
      <c r="G11" s="6">
        <f t="shared" si="0"/>
        <v>2</v>
      </c>
      <c r="H11" s="2">
        <f t="shared" si="1"/>
        <v>0</v>
      </c>
      <c r="I11" s="55">
        <f t="shared" si="2"/>
        <v>1.178</v>
      </c>
      <c r="J11" s="54">
        <f t="shared" si="3"/>
        <v>0</v>
      </c>
      <c r="K11" s="54">
        <f t="shared" si="4"/>
        <v>1.178</v>
      </c>
      <c r="L11" s="159"/>
      <c r="N11" s="27"/>
    </row>
    <row r="12" spans="1:12" ht="18" customHeight="1">
      <c r="A12" s="4" t="s">
        <v>919</v>
      </c>
      <c r="B12" s="6" t="s">
        <v>140</v>
      </c>
      <c r="C12" s="7">
        <v>2454</v>
      </c>
      <c r="D12" s="8">
        <v>0</v>
      </c>
      <c r="E12" s="7">
        <v>2454</v>
      </c>
      <c r="F12" s="8">
        <v>0</v>
      </c>
      <c r="G12" s="6">
        <f t="shared" si="0"/>
        <v>0</v>
      </c>
      <c r="H12" s="2">
        <f t="shared" si="1"/>
        <v>0</v>
      </c>
      <c r="I12" s="55">
        <f t="shared" si="2"/>
        <v>0</v>
      </c>
      <c r="J12" s="54">
        <f t="shared" si="3"/>
        <v>0</v>
      </c>
      <c r="K12" s="54">
        <f t="shared" si="4"/>
        <v>0</v>
      </c>
      <c r="L12" s="159"/>
    </row>
    <row r="13" spans="1:12" ht="18" customHeight="1">
      <c r="A13" s="4" t="s">
        <v>920</v>
      </c>
      <c r="B13" s="6" t="s">
        <v>141</v>
      </c>
      <c r="C13" s="7">
        <v>3168</v>
      </c>
      <c r="D13" s="8">
        <v>0</v>
      </c>
      <c r="E13" s="7">
        <v>3293</v>
      </c>
      <c r="F13" s="8">
        <v>11</v>
      </c>
      <c r="G13" s="6">
        <f t="shared" si="0"/>
        <v>125</v>
      </c>
      <c r="H13" s="2">
        <f t="shared" si="1"/>
        <v>11</v>
      </c>
      <c r="I13" s="55">
        <f t="shared" si="2"/>
        <v>73.625</v>
      </c>
      <c r="J13" s="54">
        <f t="shared" si="3"/>
        <v>22.11</v>
      </c>
      <c r="K13" s="54">
        <f t="shared" si="4"/>
        <v>95.735</v>
      </c>
      <c r="L13" s="159"/>
    </row>
    <row r="14" spans="1:12" ht="18" customHeight="1">
      <c r="A14" s="4" t="s">
        <v>921</v>
      </c>
      <c r="B14" s="6" t="s">
        <v>142</v>
      </c>
      <c r="C14" s="7">
        <v>0</v>
      </c>
      <c r="D14" s="8">
        <v>0</v>
      </c>
      <c r="E14" s="7">
        <v>1402</v>
      </c>
      <c r="F14" s="8">
        <v>29</v>
      </c>
      <c r="G14" s="6">
        <f t="shared" si="0"/>
        <v>1402</v>
      </c>
      <c r="H14" s="2">
        <f t="shared" si="1"/>
        <v>29</v>
      </c>
      <c r="I14" s="55">
        <f t="shared" si="2"/>
        <v>825.7779999999999</v>
      </c>
      <c r="J14" s="54">
        <f t="shared" si="3"/>
        <v>58.28999999999999</v>
      </c>
      <c r="K14" s="54">
        <f t="shared" si="4"/>
        <v>884.0679999999999</v>
      </c>
      <c r="L14" s="159"/>
    </row>
    <row r="15" spans="1:12" ht="18" customHeight="1">
      <c r="A15" s="4" t="s">
        <v>88</v>
      </c>
      <c r="B15" s="6" t="s">
        <v>143</v>
      </c>
      <c r="C15" s="7">
        <v>12138</v>
      </c>
      <c r="D15" s="8">
        <v>2018</v>
      </c>
      <c r="E15" s="7">
        <v>12598</v>
      </c>
      <c r="F15" s="8">
        <v>2032</v>
      </c>
      <c r="G15" s="6">
        <f t="shared" si="0"/>
        <v>460</v>
      </c>
      <c r="H15" s="2">
        <f t="shared" si="1"/>
        <v>14</v>
      </c>
      <c r="I15" s="55">
        <f t="shared" si="2"/>
        <v>270.94</v>
      </c>
      <c r="J15" s="54">
        <f t="shared" si="3"/>
        <v>28.139999999999997</v>
      </c>
      <c r="K15" s="54">
        <f t="shared" si="4"/>
        <v>299.08</v>
      </c>
      <c r="L15" s="159"/>
    </row>
    <row r="16" spans="1:12" ht="18" customHeight="1">
      <c r="A16" s="4" t="s">
        <v>89</v>
      </c>
      <c r="B16" s="6" t="s">
        <v>144</v>
      </c>
      <c r="C16" s="7">
        <v>2016</v>
      </c>
      <c r="D16" s="8">
        <v>1683</v>
      </c>
      <c r="E16" s="7">
        <v>2016</v>
      </c>
      <c r="F16" s="8">
        <v>1683</v>
      </c>
      <c r="G16" s="6">
        <f t="shared" si="0"/>
        <v>0</v>
      </c>
      <c r="H16" s="2">
        <f t="shared" si="1"/>
        <v>0</v>
      </c>
      <c r="I16" s="55">
        <f t="shared" si="2"/>
        <v>0</v>
      </c>
      <c r="J16" s="54">
        <f t="shared" si="3"/>
        <v>0</v>
      </c>
      <c r="K16" s="54">
        <f t="shared" si="4"/>
        <v>0</v>
      </c>
      <c r="L16" s="159"/>
    </row>
    <row r="17" spans="1:12" ht="18" customHeight="1">
      <c r="A17" s="4" t="s">
        <v>90</v>
      </c>
      <c r="B17" s="6" t="s">
        <v>145</v>
      </c>
      <c r="C17" s="7">
        <v>3443</v>
      </c>
      <c r="D17" s="8">
        <v>828</v>
      </c>
      <c r="E17" s="7">
        <v>4288</v>
      </c>
      <c r="F17" s="8">
        <v>865</v>
      </c>
      <c r="G17" s="6">
        <f t="shared" si="0"/>
        <v>845</v>
      </c>
      <c r="H17" s="2">
        <f t="shared" si="1"/>
        <v>37</v>
      </c>
      <c r="I17" s="55">
        <f t="shared" si="2"/>
        <v>497.705</v>
      </c>
      <c r="J17" s="54">
        <f t="shared" si="3"/>
        <v>74.36999999999999</v>
      </c>
      <c r="K17" s="54">
        <f t="shared" si="4"/>
        <v>572.0749999999999</v>
      </c>
      <c r="L17" s="159"/>
    </row>
    <row r="18" spans="1:12" ht="18" customHeight="1">
      <c r="A18" s="4" t="s">
        <v>91</v>
      </c>
      <c r="B18" s="6" t="s">
        <v>146</v>
      </c>
      <c r="C18" s="7">
        <v>3847</v>
      </c>
      <c r="D18" s="8">
        <v>0</v>
      </c>
      <c r="E18" s="7">
        <v>4250</v>
      </c>
      <c r="F18" s="8">
        <v>17</v>
      </c>
      <c r="G18" s="6">
        <f t="shared" si="0"/>
        <v>403</v>
      </c>
      <c r="H18" s="2">
        <f t="shared" si="1"/>
        <v>17</v>
      </c>
      <c r="I18" s="55">
        <f t="shared" si="2"/>
        <v>237.367</v>
      </c>
      <c r="J18" s="54">
        <f t="shared" si="3"/>
        <v>34.169999999999995</v>
      </c>
      <c r="K18" s="54">
        <f t="shared" si="4"/>
        <v>271.537</v>
      </c>
      <c r="L18" s="159"/>
    </row>
    <row r="19" spans="1:12" ht="18" customHeight="1">
      <c r="A19" s="4" t="s">
        <v>92</v>
      </c>
      <c r="B19" s="6" t="s">
        <v>147</v>
      </c>
      <c r="C19" s="7">
        <v>14785</v>
      </c>
      <c r="D19" s="8">
        <v>880</v>
      </c>
      <c r="E19" s="7">
        <v>15385</v>
      </c>
      <c r="F19" s="8">
        <v>919</v>
      </c>
      <c r="G19" s="6">
        <f t="shared" si="0"/>
        <v>600</v>
      </c>
      <c r="H19" s="2">
        <f t="shared" si="1"/>
        <v>39</v>
      </c>
      <c r="I19" s="55">
        <f t="shared" si="2"/>
        <v>353.4</v>
      </c>
      <c r="J19" s="54">
        <f t="shared" si="3"/>
        <v>78.38999999999999</v>
      </c>
      <c r="K19" s="54">
        <f t="shared" si="4"/>
        <v>431.78999999999996</v>
      </c>
      <c r="L19" s="159"/>
    </row>
    <row r="20" spans="1:12" ht="18" customHeight="1">
      <c r="A20" s="4" t="s">
        <v>93</v>
      </c>
      <c r="B20" s="6" t="s">
        <v>148</v>
      </c>
      <c r="C20" s="7">
        <v>17558</v>
      </c>
      <c r="D20" s="8">
        <v>2275</v>
      </c>
      <c r="E20" s="7">
        <v>18488</v>
      </c>
      <c r="F20" s="8">
        <v>2317</v>
      </c>
      <c r="G20" s="6">
        <f t="shared" si="0"/>
        <v>930</v>
      </c>
      <c r="H20" s="2">
        <f t="shared" si="1"/>
        <v>42</v>
      </c>
      <c r="I20" s="55">
        <f t="shared" si="2"/>
        <v>547.77</v>
      </c>
      <c r="J20" s="54">
        <f t="shared" si="3"/>
        <v>84.41999999999999</v>
      </c>
      <c r="K20" s="54">
        <f t="shared" si="4"/>
        <v>632.1899999999999</v>
      </c>
      <c r="L20" s="159"/>
    </row>
    <row r="21" spans="1:12" s="11" customFormat="1" ht="18" customHeight="1">
      <c r="A21" s="4" t="s">
        <v>94</v>
      </c>
      <c r="B21" s="9" t="s">
        <v>149</v>
      </c>
      <c r="C21" s="7">
        <v>5445</v>
      </c>
      <c r="D21" s="8">
        <v>3271</v>
      </c>
      <c r="E21" s="7">
        <v>6011</v>
      </c>
      <c r="F21" s="8">
        <v>3298</v>
      </c>
      <c r="G21" s="6">
        <f t="shared" si="0"/>
        <v>566</v>
      </c>
      <c r="H21" s="2">
        <f t="shared" si="1"/>
        <v>27</v>
      </c>
      <c r="I21" s="55">
        <f t="shared" si="2"/>
        <v>333.37399999999997</v>
      </c>
      <c r="J21" s="54">
        <f t="shared" si="3"/>
        <v>54.269999999999996</v>
      </c>
      <c r="K21" s="54">
        <f t="shared" si="4"/>
        <v>387.64399999999995</v>
      </c>
      <c r="L21" s="159"/>
    </row>
    <row r="22" spans="1:12" s="11" customFormat="1" ht="18" customHeight="1">
      <c r="A22" s="4" t="s">
        <v>95</v>
      </c>
      <c r="B22" s="6" t="s">
        <v>150</v>
      </c>
      <c r="C22" s="7">
        <v>3240</v>
      </c>
      <c r="D22" s="8">
        <v>0</v>
      </c>
      <c r="E22" s="7">
        <v>3451</v>
      </c>
      <c r="F22" s="8">
        <v>5</v>
      </c>
      <c r="G22" s="6">
        <f t="shared" si="0"/>
        <v>211</v>
      </c>
      <c r="H22" s="2">
        <f t="shared" si="1"/>
        <v>5</v>
      </c>
      <c r="I22" s="55">
        <f t="shared" si="2"/>
        <v>124.279</v>
      </c>
      <c r="J22" s="54">
        <f t="shared" si="3"/>
        <v>10.049999999999999</v>
      </c>
      <c r="K22" s="54">
        <f t="shared" si="4"/>
        <v>134.329</v>
      </c>
      <c r="L22" s="159"/>
    </row>
    <row r="23" spans="1:12" ht="18" customHeight="1">
      <c r="A23" s="149" t="s">
        <v>905</v>
      </c>
      <c r="B23" s="149"/>
      <c r="C23" s="2">
        <v>5059</v>
      </c>
      <c r="D23" s="3"/>
      <c r="E23" s="3"/>
      <c r="F23" s="3"/>
      <c r="G23" s="3"/>
      <c r="H23" s="3"/>
      <c r="I23" s="55">
        <f>SUM(I5:I22)</f>
        <v>4547.08</v>
      </c>
      <c r="J23" s="55">
        <f>SUM(J5:J22)</f>
        <v>763.7999999999998</v>
      </c>
      <c r="K23" s="55">
        <f>SUM(K5:K22)</f>
        <v>5310.879999999999</v>
      </c>
      <c r="L23" s="159"/>
    </row>
    <row r="24" spans="1:12" ht="25.5">
      <c r="A24" s="155" t="s">
        <v>177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7"/>
    </row>
    <row r="25" spans="1:12" ht="14.25">
      <c r="A25" s="157" t="s">
        <v>900</v>
      </c>
      <c r="B25" s="157"/>
      <c r="E25" s="157" t="s">
        <v>1146</v>
      </c>
      <c r="F25" s="157"/>
      <c r="G25" s="157"/>
      <c r="H25" s="157"/>
      <c r="J25" s="158"/>
      <c r="K25" s="158"/>
      <c r="L25" s="158"/>
    </row>
    <row r="26" spans="1:12" ht="18" customHeight="1">
      <c r="A26" s="154" t="s">
        <v>906</v>
      </c>
      <c r="B26" s="149" t="s">
        <v>907</v>
      </c>
      <c r="C26" s="149" t="s">
        <v>908</v>
      </c>
      <c r="D26" s="149"/>
      <c r="E26" s="149" t="s">
        <v>909</v>
      </c>
      <c r="F26" s="149"/>
      <c r="G26" s="149" t="s">
        <v>910</v>
      </c>
      <c r="H26" s="149"/>
      <c r="I26" s="153" t="s">
        <v>911</v>
      </c>
      <c r="J26" s="153"/>
      <c r="K26" s="153"/>
      <c r="L26" s="149" t="s">
        <v>86</v>
      </c>
    </row>
    <row r="27" spans="1:12" ht="18" customHeight="1">
      <c r="A27" s="154"/>
      <c r="B27" s="149"/>
      <c r="C27" s="2" t="s">
        <v>901</v>
      </c>
      <c r="D27" s="2" t="s">
        <v>902</v>
      </c>
      <c r="E27" s="2" t="s">
        <v>901</v>
      </c>
      <c r="F27" s="2" t="s">
        <v>902</v>
      </c>
      <c r="G27" s="2" t="s">
        <v>901</v>
      </c>
      <c r="H27" s="2" t="s">
        <v>902</v>
      </c>
      <c r="I27" s="54" t="s">
        <v>903</v>
      </c>
      <c r="J27" s="54" t="s">
        <v>904</v>
      </c>
      <c r="K27" s="54" t="s">
        <v>905</v>
      </c>
      <c r="L27" s="149"/>
    </row>
    <row r="28" spans="1:12" ht="18" customHeight="1">
      <c r="A28" s="4" t="s">
        <v>922</v>
      </c>
      <c r="B28" s="9" t="s">
        <v>639</v>
      </c>
      <c r="C28" s="7">
        <v>4080</v>
      </c>
      <c r="D28" s="8">
        <v>2198</v>
      </c>
      <c r="E28" s="7">
        <v>4481</v>
      </c>
      <c r="F28" s="8">
        <v>2224</v>
      </c>
      <c r="G28" s="6">
        <f>E28-C28</f>
        <v>401</v>
      </c>
      <c r="H28" s="2">
        <f>F28-D28</f>
        <v>26</v>
      </c>
      <c r="I28" s="55">
        <f>G28*0.589</f>
        <v>236.189</v>
      </c>
      <c r="J28" s="54">
        <f>H28*2.01</f>
        <v>52.25999999999999</v>
      </c>
      <c r="K28" s="54">
        <f>I28+J28</f>
        <v>288.44899999999996</v>
      </c>
      <c r="L28" s="159" t="s">
        <v>1300</v>
      </c>
    </row>
    <row r="29" spans="1:12" ht="18" customHeight="1">
      <c r="A29" s="4" t="s">
        <v>96</v>
      </c>
      <c r="B29" s="6" t="s">
        <v>151</v>
      </c>
      <c r="C29" s="7">
        <v>3572</v>
      </c>
      <c r="D29" s="8">
        <v>321</v>
      </c>
      <c r="E29" s="7">
        <v>3992</v>
      </c>
      <c r="F29" s="8">
        <v>366</v>
      </c>
      <c r="G29" s="6">
        <f aca="true" t="shared" si="5" ref="G29:G45">E29-C29</f>
        <v>420</v>
      </c>
      <c r="H29" s="2">
        <f aca="true" t="shared" si="6" ref="H29:H45">F29-D29</f>
        <v>45</v>
      </c>
      <c r="I29" s="55">
        <f aca="true" t="shared" si="7" ref="I29:I45">G29*0.589</f>
        <v>247.38</v>
      </c>
      <c r="J29" s="54">
        <f aca="true" t="shared" si="8" ref="J29:J45">H29*2.01</f>
        <v>90.44999999999999</v>
      </c>
      <c r="K29" s="54">
        <f aca="true" t="shared" si="9" ref="K29:K45">I29+J29</f>
        <v>337.83</v>
      </c>
      <c r="L29" s="159"/>
    </row>
    <row r="30" spans="1:12" ht="18" customHeight="1">
      <c r="A30" s="4" t="s">
        <v>923</v>
      </c>
      <c r="B30" s="10" t="s">
        <v>152</v>
      </c>
      <c r="C30" s="7">
        <v>8417</v>
      </c>
      <c r="D30" s="8">
        <v>1703</v>
      </c>
      <c r="E30" s="7">
        <v>8417</v>
      </c>
      <c r="F30" s="8">
        <v>1703</v>
      </c>
      <c r="G30" s="6">
        <f t="shared" si="5"/>
        <v>0</v>
      </c>
      <c r="H30" s="2">
        <f t="shared" si="6"/>
        <v>0</v>
      </c>
      <c r="I30" s="55">
        <f t="shared" si="7"/>
        <v>0</v>
      </c>
      <c r="J30" s="54">
        <f t="shared" si="8"/>
        <v>0</v>
      </c>
      <c r="K30" s="54">
        <f t="shared" si="9"/>
        <v>0</v>
      </c>
      <c r="L30" s="159"/>
    </row>
    <row r="31" spans="1:12" ht="18" customHeight="1">
      <c r="A31" s="4" t="s">
        <v>924</v>
      </c>
      <c r="B31" s="6" t="s">
        <v>153</v>
      </c>
      <c r="C31" s="5">
        <v>991</v>
      </c>
      <c r="D31" s="5" t="s">
        <v>1142</v>
      </c>
      <c r="E31" s="5">
        <v>1159</v>
      </c>
      <c r="F31" s="5" t="s">
        <v>1302</v>
      </c>
      <c r="G31" s="6">
        <f t="shared" si="5"/>
        <v>168</v>
      </c>
      <c r="H31" s="2">
        <v>6</v>
      </c>
      <c r="I31" s="55">
        <f t="shared" si="7"/>
        <v>98.952</v>
      </c>
      <c r="J31" s="54">
        <f t="shared" si="8"/>
        <v>12.059999999999999</v>
      </c>
      <c r="K31" s="54">
        <f t="shared" si="9"/>
        <v>111.012</v>
      </c>
      <c r="L31" s="159"/>
    </row>
    <row r="32" spans="1:12" ht="18" customHeight="1">
      <c r="A32" s="4" t="s">
        <v>925</v>
      </c>
      <c r="B32" s="6" t="s">
        <v>154</v>
      </c>
      <c r="C32" s="7">
        <v>3880</v>
      </c>
      <c r="D32" s="8">
        <v>290</v>
      </c>
      <c r="E32" s="7">
        <v>3881</v>
      </c>
      <c r="F32" s="8">
        <v>308</v>
      </c>
      <c r="G32" s="6">
        <f t="shared" si="5"/>
        <v>1</v>
      </c>
      <c r="H32" s="2">
        <f t="shared" si="6"/>
        <v>18</v>
      </c>
      <c r="I32" s="55">
        <f t="shared" si="7"/>
        <v>0.589</v>
      </c>
      <c r="J32" s="54">
        <f t="shared" si="8"/>
        <v>36.17999999999999</v>
      </c>
      <c r="K32" s="54">
        <f t="shared" si="9"/>
        <v>36.76899999999999</v>
      </c>
      <c r="L32" s="159"/>
    </row>
    <row r="33" spans="1:12" ht="18" customHeight="1">
      <c r="A33" s="4" t="s">
        <v>926</v>
      </c>
      <c r="B33" s="6" t="s">
        <v>155</v>
      </c>
      <c r="C33" s="7">
        <v>7853</v>
      </c>
      <c r="D33" s="8">
        <v>216</v>
      </c>
      <c r="E33" s="7">
        <v>8012</v>
      </c>
      <c r="F33" s="8">
        <v>228</v>
      </c>
      <c r="G33" s="6">
        <f t="shared" si="5"/>
        <v>159</v>
      </c>
      <c r="H33" s="2">
        <f t="shared" si="6"/>
        <v>12</v>
      </c>
      <c r="I33" s="55">
        <f t="shared" si="7"/>
        <v>93.651</v>
      </c>
      <c r="J33" s="54">
        <f t="shared" si="8"/>
        <v>24.119999999999997</v>
      </c>
      <c r="K33" s="54">
        <f t="shared" si="9"/>
        <v>117.77099999999999</v>
      </c>
      <c r="L33" s="159"/>
    </row>
    <row r="34" spans="1:12" ht="18" customHeight="1">
      <c r="A34" s="4" t="s">
        <v>927</v>
      </c>
      <c r="B34" s="6" t="s">
        <v>156</v>
      </c>
      <c r="C34" s="7">
        <v>1225</v>
      </c>
      <c r="D34" s="8">
        <v>2270</v>
      </c>
      <c r="E34" s="7">
        <v>1225</v>
      </c>
      <c r="F34" s="8">
        <v>2270</v>
      </c>
      <c r="G34" s="6">
        <f t="shared" si="5"/>
        <v>0</v>
      </c>
      <c r="H34" s="2">
        <f t="shared" si="6"/>
        <v>0</v>
      </c>
      <c r="I34" s="55">
        <f t="shared" si="7"/>
        <v>0</v>
      </c>
      <c r="J34" s="54">
        <f t="shared" si="8"/>
        <v>0</v>
      </c>
      <c r="K34" s="54">
        <f t="shared" si="9"/>
        <v>0</v>
      </c>
      <c r="L34" s="159"/>
    </row>
    <row r="35" spans="1:12" ht="18" customHeight="1">
      <c r="A35" s="4" t="s">
        <v>928</v>
      </c>
      <c r="B35" s="6" t="s">
        <v>157</v>
      </c>
      <c r="C35" s="7">
        <v>5308</v>
      </c>
      <c r="D35" s="8">
        <v>1793</v>
      </c>
      <c r="E35" s="7">
        <v>5308</v>
      </c>
      <c r="F35" s="8">
        <v>1793</v>
      </c>
      <c r="G35" s="6">
        <f t="shared" si="5"/>
        <v>0</v>
      </c>
      <c r="H35" s="2">
        <f t="shared" si="6"/>
        <v>0</v>
      </c>
      <c r="I35" s="55">
        <f t="shared" si="7"/>
        <v>0</v>
      </c>
      <c r="J35" s="54">
        <f t="shared" si="8"/>
        <v>0</v>
      </c>
      <c r="K35" s="54">
        <f t="shared" si="9"/>
        <v>0</v>
      </c>
      <c r="L35" s="159"/>
    </row>
    <row r="36" spans="1:12" ht="18" customHeight="1">
      <c r="A36" s="4" t="s">
        <v>929</v>
      </c>
      <c r="B36" s="10" t="s">
        <v>158</v>
      </c>
      <c r="C36" s="7">
        <v>7814</v>
      </c>
      <c r="D36" s="8">
        <v>1231</v>
      </c>
      <c r="E36" s="7">
        <v>8532</v>
      </c>
      <c r="F36" s="8">
        <v>1272</v>
      </c>
      <c r="G36" s="6">
        <f t="shared" si="5"/>
        <v>718</v>
      </c>
      <c r="H36" s="2">
        <f t="shared" si="6"/>
        <v>41</v>
      </c>
      <c r="I36" s="55">
        <f t="shared" si="7"/>
        <v>422.902</v>
      </c>
      <c r="J36" s="54">
        <f t="shared" si="8"/>
        <v>82.41</v>
      </c>
      <c r="K36" s="54">
        <f t="shared" si="9"/>
        <v>505.312</v>
      </c>
      <c r="L36" s="159"/>
    </row>
    <row r="37" spans="1:12" ht="18" customHeight="1">
      <c r="A37" s="4" t="s">
        <v>930</v>
      </c>
      <c r="B37" s="6" t="s">
        <v>365</v>
      </c>
      <c r="C37" s="7">
        <v>2969</v>
      </c>
      <c r="D37" s="8">
        <v>2323</v>
      </c>
      <c r="E37" s="7">
        <v>2969</v>
      </c>
      <c r="F37" s="8">
        <v>2323</v>
      </c>
      <c r="G37" s="6">
        <f t="shared" si="5"/>
        <v>0</v>
      </c>
      <c r="H37" s="2">
        <f t="shared" si="6"/>
        <v>0</v>
      </c>
      <c r="I37" s="55">
        <f t="shared" si="7"/>
        <v>0</v>
      </c>
      <c r="J37" s="54">
        <f t="shared" si="8"/>
        <v>0</v>
      </c>
      <c r="K37" s="54">
        <f t="shared" si="9"/>
        <v>0</v>
      </c>
      <c r="L37" s="159"/>
    </row>
    <row r="38" spans="1:12" ht="18" customHeight="1">
      <c r="A38" s="4" t="s">
        <v>97</v>
      </c>
      <c r="B38" s="6" t="s">
        <v>159</v>
      </c>
      <c r="C38" s="7">
        <v>6309</v>
      </c>
      <c r="D38" s="7" t="s">
        <v>1135</v>
      </c>
      <c r="E38" s="7">
        <v>6905</v>
      </c>
      <c r="F38" s="7" t="s">
        <v>1303</v>
      </c>
      <c r="G38" s="6">
        <f t="shared" si="5"/>
        <v>596</v>
      </c>
      <c r="H38" s="2">
        <v>12</v>
      </c>
      <c r="I38" s="55">
        <f t="shared" si="7"/>
        <v>351.044</v>
      </c>
      <c r="J38" s="54">
        <f t="shared" si="8"/>
        <v>24.119999999999997</v>
      </c>
      <c r="K38" s="54">
        <f t="shared" si="9"/>
        <v>375.164</v>
      </c>
      <c r="L38" s="159"/>
    </row>
    <row r="39" spans="1:12" ht="18" customHeight="1">
      <c r="A39" s="4" t="s">
        <v>98</v>
      </c>
      <c r="B39" s="6" t="s">
        <v>160</v>
      </c>
      <c r="C39" s="7">
        <v>457</v>
      </c>
      <c r="D39" s="8">
        <v>938</v>
      </c>
      <c r="E39" s="7">
        <v>684</v>
      </c>
      <c r="F39" s="8">
        <v>948</v>
      </c>
      <c r="G39" s="6">
        <f t="shared" si="5"/>
        <v>227</v>
      </c>
      <c r="H39" s="2">
        <f t="shared" si="6"/>
        <v>10</v>
      </c>
      <c r="I39" s="55">
        <f t="shared" si="7"/>
        <v>133.703</v>
      </c>
      <c r="J39" s="54">
        <f t="shared" si="8"/>
        <v>20.099999999999998</v>
      </c>
      <c r="K39" s="54">
        <f t="shared" si="9"/>
        <v>153.803</v>
      </c>
      <c r="L39" s="159"/>
    </row>
    <row r="40" spans="1:12" ht="18" customHeight="1">
      <c r="A40" s="4" t="s">
        <v>99</v>
      </c>
      <c r="B40" s="8" t="s">
        <v>161</v>
      </c>
      <c r="C40" s="7">
        <v>7029</v>
      </c>
      <c r="D40" s="8">
        <v>252</v>
      </c>
      <c r="E40" s="7">
        <v>7352</v>
      </c>
      <c r="F40" s="8">
        <v>254</v>
      </c>
      <c r="G40" s="6">
        <f t="shared" si="5"/>
        <v>323</v>
      </c>
      <c r="H40" s="2">
        <f t="shared" si="6"/>
        <v>2</v>
      </c>
      <c r="I40" s="55">
        <f t="shared" si="7"/>
        <v>190.24699999999999</v>
      </c>
      <c r="J40" s="54">
        <f t="shared" si="8"/>
        <v>4.02</v>
      </c>
      <c r="K40" s="54">
        <f t="shared" si="9"/>
        <v>194.267</v>
      </c>
      <c r="L40" s="159"/>
    </row>
    <row r="41" spans="1:12" ht="18" customHeight="1">
      <c r="A41" s="4" t="s">
        <v>100</v>
      </c>
      <c r="B41" s="6" t="s">
        <v>162</v>
      </c>
      <c r="C41" s="7">
        <v>617</v>
      </c>
      <c r="D41" s="8">
        <v>2013</v>
      </c>
      <c r="E41" s="7">
        <v>617</v>
      </c>
      <c r="F41" s="8">
        <v>2013</v>
      </c>
      <c r="G41" s="6">
        <f t="shared" si="5"/>
        <v>0</v>
      </c>
      <c r="H41" s="2">
        <f t="shared" si="6"/>
        <v>0</v>
      </c>
      <c r="I41" s="55">
        <f t="shared" si="7"/>
        <v>0</v>
      </c>
      <c r="J41" s="54">
        <f t="shared" si="8"/>
        <v>0</v>
      </c>
      <c r="K41" s="54">
        <f t="shared" si="9"/>
        <v>0</v>
      </c>
      <c r="L41" s="159"/>
    </row>
    <row r="42" spans="1:12" ht="18" customHeight="1">
      <c r="A42" s="4" t="s">
        <v>101</v>
      </c>
      <c r="B42" s="6" t="s">
        <v>163</v>
      </c>
      <c r="C42" s="7">
        <v>7073</v>
      </c>
      <c r="D42" s="8">
        <v>45</v>
      </c>
      <c r="E42" s="7">
        <v>7772</v>
      </c>
      <c r="F42" s="8">
        <v>59</v>
      </c>
      <c r="G42" s="6">
        <f t="shared" si="5"/>
        <v>699</v>
      </c>
      <c r="H42" s="2">
        <f t="shared" si="6"/>
        <v>14</v>
      </c>
      <c r="I42" s="55">
        <f t="shared" si="7"/>
        <v>411.71099999999996</v>
      </c>
      <c r="J42" s="54">
        <f t="shared" si="8"/>
        <v>28.139999999999997</v>
      </c>
      <c r="K42" s="54">
        <f t="shared" si="9"/>
        <v>439.85099999999994</v>
      </c>
      <c r="L42" s="159"/>
    </row>
    <row r="43" spans="1:12" ht="18" customHeight="1">
      <c r="A43" s="4" t="s">
        <v>102</v>
      </c>
      <c r="B43" s="78" t="s">
        <v>164</v>
      </c>
      <c r="C43" s="7">
        <v>3304</v>
      </c>
      <c r="D43" s="7">
        <v>2801</v>
      </c>
      <c r="E43" s="7">
        <v>3305</v>
      </c>
      <c r="F43" s="7">
        <v>2861</v>
      </c>
      <c r="G43" s="6">
        <f t="shared" si="5"/>
        <v>1</v>
      </c>
      <c r="H43" s="2">
        <f t="shared" si="6"/>
        <v>60</v>
      </c>
      <c r="I43" s="55">
        <f t="shared" si="7"/>
        <v>0.589</v>
      </c>
      <c r="J43" s="54">
        <f t="shared" si="8"/>
        <v>120.6</v>
      </c>
      <c r="K43" s="54">
        <f t="shared" si="9"/>
        <v>121.189</v>
      </c>
      <c r="L43" s="159"/>
    </row>
    <row r="44" spans="1:12" ht="18" customHeight="1">
      <c r="A44" s="4" t="s">
        <v>103</v>
      </c>
      <c r="B44" s="8" t="s">
        <v>1081</v>
      </c>
      <c r="C44" s="7">
        <v>4878</v>
      </c>
      <c r="D44" s="7">
        <v>359</v>
      </c>
      <c r="E44" s="7">
        <v>5288</v>
      </c>
      <c r="F44" s="7">
        <v>379</v>
      </c>
      <c r="G44" s="6">
        <f t="shared" si="5"/>
        <v>410</v>
      </c>
      <c r="H44" s="2">
        <f t="shared" si="6"/>
        <v>20</v>
      </c>
      <c r="I44" s="55">
        <f t="shared" si="7"/>
        <v>241.48999999999998</v>
      </c>
      <c r="J44" s="54">
        <f t="shared" si="8"/>
        <v>40.199999999999996</v>
      </c>
      <c r="K44" s="54">
        <f t="shared" si="9"/>
        <v>281.69</v>
      </c>
      <c r="L44" s="159"/>
    </row>
    <row r="45" spans="1:12" ht="18" customHeight="1">
      <c r="A45" s="4" t="s">
        <v>104</v>
      </c>
      <c r="B45" s="79" t="s">
        <v>637</v>
      </c>
      <c r="C45" s="7"/>
      <c r="D45" s="7"/>
      <c r="E45" s="7"/>
      <c r="F45" s="7"/>
      <c r="G45" s="6">
        <f t="shared" si="5"/>
        <v>0</v>
      </c>
      <c r="H45" s="2">
        <f t="shared" si="6"/>
        <v>0</v>
      </c>
      <c r="I45" s="55">
        <f t="shared" si="7"/>
        <v>0</v>
      </c>
      <c r="J45" s="54">
        <f t="shared" si="8"/>
        <v>0</v>
      </c>
      <c r="K45" s="54">
        <f t="shared" si="9"/>
        <v>0</v>
      </c>
      <c r="L45" s="159"/>
    </row>
    <row r="46" spans="1:12" ht="18" customHeight="1">
      <c r="A46" s="149" t="s">
        <v>905</v>
      </c>
      <c r="B46" s="149"/>
      <c r="C46" s="3"/>
      <c r="D46" s="3"/>
      <c r="E46" s="3"/>
      <c r="F46" s="3"/>
      <c r="G46" s="3"/>
      <c r="H46" s="3"/>
      <c r="I46" s="55">
        <f>SUM(I28:I45)</f>
        <v>2428.4469999999997</v>
      </c>
      <c r="J46" s="55">
        <f>SUM(J28:J45)</f>
        <v>534.6600000000001</v>
      </c>
      <c r="K46" s="55">
        <f>SUM(K28:K45)</f>
        <v>2963.107</v>
      </c>
      <c r="L46" s="159"/>
    </row>
    <row r="47" spans="1:12" ht="25.5">
      <c r="A47" s="155" t="s">
        <v>177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</row>
    <row r="48" spans="1:12" ht="14.25">
      <c r="A48" s="157" t="s">
        <v>900</v>
      </c>
      <c r="B48" s="157"/>
      <c r="E48" s="157" t="s">
        <v>1146</v>
      </c>
      <c r="F48" s="157"/>
      <c r="G48" s="157"/>
      <c r="H48" s="157"/>
      <c r="J48" s="158"/>
      <c r="K48" s="158"/>
      <c r="L48" s="158"/>
    </row>
    <row r="49" spans="1:12" ht="18" customHeight="1">
      <c r="A49" s="154" t="s">
        <v>906</v>
      </c>
      <c r="B49" s="149" t="s">
        <v>907</v>
      </c>
      <c r="C49" s="149" t="s">
        <v>908</v>
      </c>
      <c r="D49" s="149"/>
      <c r="E49" s="149" t="s">
        <v>909</v>
      </c>
      <c r="F49" s="149"/>
      <c r="G49" s="149" t="s">
        <v>910</v>
      </c>
      <c r="H49" s="149"/>
      <c r="I49" s="153" t="s">
        <v>911</v>
      </c>
      <c r="J49" s="153"/>
      <c r="K49" s="153"/>
      <c r="L49" s="149" t="s">
        <v>86</v>
      </c>
    </row>
    <row r="50" spans="1:12" ht="18" customHeight="1">
      <c r="A50" s="154"/>
      <c r="B50" s="149"/>
      <c r="C50" s="2" t="s">
        <v>901</v>
      </c>
      <c r="D50" s="2" t="s">
        <v>902</v>
      </c>
      <c r="E50" s="2" t="s">
        <v>901</v>
      </c>
      <c r="F50" s="2" t="s">
        <v>902</v>
      </c>
      <c r="G50" s="2" t="s">
        <v>901</v>
      </c>
      <c r="H50" s="2" t="s">
        <v>902</v>
      </c>
      <c r="I50" s="54" t="s">
        <v>903</v>
      </c>
      <c r="J50" s="54" t="s">
        <v>904</v>
      </c>
      <c r="K50" s="54" t="s">
        <v>905</v>
      </c>
      <c r="L50" s="149"/>
    </row>
    <row r="51" spans="1:12" ht="18" customHeight="1">
      <c r="A51" s="4" t="s">
        <v>931</v>
      </c>
      <c r="B51" s="10" t="s">
        <v>165</v>
      </c>
      <c r="C51" s="7">
        <v>771</v>
      </c>
      <c r="D51" s="7">
        <v>346</v>
      </c>
      <c r="E51" s="7">
        <v>771</v>
      </c>
      <c r="F51" s="7">
        <v>346</v>
      </c>
      <c r="G51" s="6">
        <f aca="true" t="shared" si="10" ref="G51:G68">E51-C51</f>
        <v>0</v>
      </c>
      <c r="H51" s="2">
        <f aca="true" t="shared" si="11" ref="H51:H68">F51-D51</f>
        <v>0</v>
      </c>
      <c r="I51" s="55">
        <f aca="true" t="shared" si="12" ref="I51:I68">G51*0.589</f>
        <v>0</v>
      </c>
      <c r="J51" s="54">
        <f aca="true" t="shared" si="13" ref="J51:J68">H51*2.01</f>
        <v>0</v>
      </c>
      <c r="K51" s="54">
        <f aca="true" t="shared" si="14" ref="K51:K68">I51+J51</f>
        <v>0</v>
      </c>
      <c r="L51" s="159" t="s">
        <v>1300</v>
      </c>
    </row>
    <row r="52" spans="1:12" ht="18" customHeight="1">
      <c r="A52" s="4" t="s">
        <v>229</v>
      </c>
      <c r="B52" s="6" t="s">
        <v>166</v>
      </c>
      <c r="C52" s="7">
        <v>7306</v>
      </c>
      <c r="D52" s="7">
        <v>513</v>
      </c>
      <c r="E52" s="7">
        <v>8089</v>
      </c>
      <c r="F52" s="7">
        <v>531</v>
      </c>
      <c r="G52" s="6">
        <f t="shared" si="10"/>
        <v>783</v>
      </c>
      <c r="H52" s="2">
        <f t="shared" si="11"/>
        <v>18</v>
      </c>
      <c r="I52" s="55">
        <f t="shared" si="12"/>
        <v>461.18699999999995</v>
      </c>
      <c r="J52" s="54">
        <f t="shared" si="13"/>
        <v>36.17999999999999</v>
      </c>
      <c r="K52" s="54">
        <f t="shared" si="14"/>
        <v>497.36699999999996</v>
      </c>
      <c r="L52" s="159"/>
    </row>
    <row r="53" spans="1:12" ht="18" customHeight="1">
      <c r="A53" s="4" t="s">
        <v>932</v>
      </c>
      <c r="B53" s="10" t="s">
        <v>167</v>
      </c>
      <c r="C53" s="7">
        <v>5478</v>
      </c>
      <c r="D53" s="7">
        <v>1216</v>
      </c>
      <c r="E53" s="7">
        <v>6135</v>
      </c>
      <c r="F53" s="7">
        <v>1236</v>
      </c>
      <c r="G53" s="6">
        <f t="shared" si="10"/>
        <v>657</v>
      </c>
      <c r="H53" s="2">
        <f t="shared" si="11"/>
        <v>20</v>
      </c>
      <c r="I53" s="55">
        <f t="shared" si="12"/>
        <v>386.97299999999996</v>
      </c>
      <c r="J53" s="54">
        <f t="shared" si="13"/>
        <v>40.199999999999996</v>
      </c>
      <c r="K53" s="54">
        <f t="shared" si="14"/>
        <v>427.17299999999994</v>
      </c>
      <c r="L53" s="159"/>
    </row>
    <row r="54" spans="1:12" ht="18" customHeight="1">
      <c r="A54" s="4" t="s">
        <v>933</v>
      </c>
      <c r="B54" s="6" t="s">
        <v>168</v>
      </c>
      <c r="C54" s="7">
        <v>8724</v>
      </c>
      <c r="D54" s="7">
        <v>2813</v>
      </c>
      <c r="E54" s="7">
        <v>9200</v>
      </c>
      <c r="F54" s="7">
        <v>2823</v>
      </c>
      <c r="G54" s="6">
        <f t="shared" si="10"/>
        <v>476</v>
      </c>
      <c r="H54" s="2">
        <f t="shared" si="11"/>
        <v>10</v>
      </c>
      <c r="I54" s="55">
        <f t="shared" si="12"/>
        <v>280.364</v>
      </c>
      <c r="J54" s="54">
        <f t="shared" si="13"/>
        <v>20.099999999999998</v>
      </c>
      <c r="K54" s="54">
        <f t="shared" si="14"/>
        <v>300.464</v>
      </c>
      <c r="L54" s="159"/>
    </row>
    <row r="55" spans="1:12" ht="18" customHeight="1">
      <c r="A55" s="4" t="s">
        <v>934</v>
      </c>
      <c r="B55" s="8" t="s">
        <v>1136</v>
      </c>
      <c r="C55" s="7">
        <v>2660</v>
      </c>
      <c r="D55" s="7">
        <v>1686</v>
      </c>
      <c r="E55" s="7">
        <v>2698</v>
      </c>
      <c r="F55" s="7">
        <v>1697</v>
      </c>
      <c r="G55" s="6">
        <f t="shared" si="10"/>
        <v>38</v>
      </c>
      <c r="H55" s="2">
        <f t="shared" si="11"/>
        <v>11</v>
      </c>
      <c r="I55" s="55">
        <f t="shared" si="12"/>
        <v>22.381999999999998</v>
      </c>
      <c r="J55" s="54">
        <f t="shared" si="13"/>
        <v>22.11</v>
      </c>
      <c r="K55" s="54">
        <f t="shared" si="14"/>
        <v>44.492</v>
      </c>
      <c r="L55" s="159"/>
    </row>
    <row r="56" spans="1:12" ht="18" customHeight="1">
      <c r="A56" s="4" t="s">
        <v>935</v>
      </c>
      <c r="B56" s="6" t="s">
        <v>169</v>
      </c>
      <c r="C56" s="7">
        <v>14750</v>
      </c>
      <c r="D56" s="7">
        <v>7</v>
      </c>
      <c r="E56" s="7">
        <v>14921</v>
      </c>
      <c r="F56" s="7">
        <v>35</v>
      </c>
      <c r="G56" s="6">
        <f t="shared" si="10"/>
        <v>171</v>
      </c>
      <c r="H56" s="2">
        <f t="shared" si="11"/>
        <v>28</v>
      </c>
      <c r="I56" s="55">
        <f t="shared" si="12"/>
        <v>100.719</v>
      </c>
      <c r="J56" s="54">
        <f t="shared" si="13"/>
        <v>56.279999999999994</v>
      </c>
      <c r="K56" s="54">
        <f t="shared" si="14"/>
        <v>156.999</v>
      </c>
      <c r="L56" s="159"/>
    </row>
    <row r="57" spans="1:12" ht="18" customHeight="1">
      <c r="A57" s="4" t="s">
        <v>936</v>
      </c>
      <c r="B57" s="6" t="s">
        <v>170</v>
      </c>
      <c r="C57" s="7">
        <v>4731</v>
      </c>
      <c r="D57" s="7">
        <v>2753</v>
      </c>
      <c r="E57" s="7">
        <v>5295</v>
      </c>
      <c r="F57" s="7">
        <v>2791</v>
      </c>
      <c r="G57" s="6">
        <f t="shared" si="10"/>
        <v>564</v>
      </c>
      <c r="H57" s="2">
        <f t="shared" si="11"/>
        <v>38</v>
      </c>
      <c r="I57" s="55">
        <f t="shared" si="12"/>
        <v>332.19599999999997</v>
      </c>
      <c r="J57" s="54">
        <f t="shared" si="13"/>
        <v>76.38</v>
      </c>
      <c r="K57" s="54">
        <f t="shared" si="14"/>
        <v>408.57599999999996</v>
      </c>
      <c r="L57" s="159"/>
    </row>
    <row r="58" spans="1:12" ht="18" customHeight="1">
      <c r="A58" s="4" t="s">
        <v>937</v>
      </c>
      <c r="B58" s="6" t="s">
        <v>171</v>
      </c>
      <c r="C58" s="7">
        <v>2413</v>
      </c>
      <c r="D58" s="7">
        <v>254</v>
      </c>
      <c r="E58" s="7">
        <v>2578</v>
      </c>
      <c r="F58" s="7">
        <v>362</v>
      </c>
      <c r="G58" s="6">
        <f t="shared" si="10"/>
        <v>165</v>
      </c>
      <c r="H58" s="2">
        <f t="shared" si="11"/>
        <v>108</v>
      </c>
      <c r="I58" s="55">
        <f t="shared" si="12"/>
        <v>97.18499999999999</v>
      </c>
      <c r="J58" s="54">
        <f t="shared" si="13"/>
        <v>217.07999999999998</v>
      </c>
      <c r="K58" s="54">
        <f t="shared" si="14"/>
        <v>314.265</v>
      </c>
      <c r="L58" s="159"/>
    </row>
    <row r="59" spans="1:12" ht="18" customHeight="1">
      <c r="A59" s="4" t="s">
        <v>938</v>
      </c>
      <c r="B59" s="10" t="s">
        <v>366</v>
      </c>
      <c r="C59" s="7">
        <v>3586</v>
      </c>
      <c r="D59" s="7">
        <v>766</v>
      </c>
      <c r="E59" s="7">
        <v>4023</v>
      </c>
      <c r="F59" s="7">
        <v>786</v>
      </c>
      <c r="G59" s="6">
        <f t="shared" si="10"/>
        <v>437</v>
      </c>
      <c r="H59" s="2">
        <f t="shared" si="11"/>
        <v>20</v>
      </c>
      <c r="I59" s="55">
        <f t="shared" si="12"/>
        <v>257.393</v>
      </c>
      <c r="J59" s="54">
        <f t="shared" si="13"/>
        <v>40.199999999999996</v>
      </c>
      <c r="K59" s="54">
        <f t="shared" si="14"/>
        <v>297.59299999999996</v>
      </c>
      <c r="L59" s="159"/>
    </row>
    <row r="60" spans="1:12" ht="18" customHeight="1">
      <c r="A60" s="4" t="s">
        <v>939</v>
      </c>
      <c r="B60" s="6" t="s">
        <v>172</v>
      </c>
      <c r="C60" s="43">
        <v>1603</v>
      </c>
      <c r="D60" s="7">
        <v>2782</v>
      </c>
      <c r="E60" s="43">
        <v>2772</v>
      </c>
      <c r="F60" s="7">
        <v>2828</v>
      </c>
      <c r="G60" s="6">
        <f t="shared" si="10"/>
        <v>1169</v>
      </c>
      <c r="H60" s="2">
        <f t="shared" si="11"/>
        <v>46</v>
      </c>
      <c r="I60" s="55">
        <f t="shared" si="12"/>
        <v>688.5409999999999</v>
      </c>
      <c r="J60" s="54">
        <f t="shared" si="13"/>
        <v>92.46</v>
      </c>
      <c r="K60" s="54">
        <f t="shared" si="14"/>
        <v>781.001</v>
      </c>
      <c r="L60" s="159"/>
    </row>
    <row r="61" spans="1:12" ht="18" customHeight="1">
      <c r="A61" s="4" t="s">
        <v>105</v>
      </c>
      <c r="B61" s="6" t="s">
        <v>173</v>
      </c>
      <c r="C61" s="7">
        <v>627</v>
      </c>
      <c r="D61" s="7">
        <v>1427</v>
      </c>
      <c r="E61" s="7">
        <v>944</v>
      </c>
      <c r="F61" s="7">
        <v>1479</v>
      </c>
      <c r="G61" s="6">
        <f t="shared" si="10"/>
        <v>317</v>
      </c>
      <c r="H61" s="2">
        <f t="shared" si="11"/>
        <v>52</v>
      </c>
      <c r="I61" s="55">
        <f t="shared" si="12"/>
        <v>186.713</v>
      </c>
      <c r="J61" s="54">
        <f t="shared" si="13"/>
        <v>104.51999999999998</v>
      </c>
      <c r="K61" s="54">
        <f t="shared" si="14"/>
        <v>291.23299999999995</v>
      </c>
      <c r="L61" s="159"/>
    </row>
    <row r="62" spans="1:12" ht="18" customHeight="1">
      <c r="A62" s="4" t="s">
        <v>106</v>
      </c>
      <c r="B62" s="6" t="s">
        <v>638</v>
      </c>
      <c r="C62" s="7">
        <v>3971</v>
      </c>
      <c r="D62" s="7">
        <v>291</v>
      </c>
      <c r="E62" s="7">
        <v>4382</v>
      </c>
      <c r="F62" s="7">
        <v>305</v>
      </c>
      <c r="G62" s="6">
        <f t="shared" si="10"/>
        <v>411</v>
      </c>
      <c r="H62" s="2">
        <f t="shared" si="11"/>
        <v>14</v>
      </c>
      <c r="I62" s="55">
        <f t="shared" si="12"/>
        <v>242.07899999999998</v>
      </c>
      <c r="J62" s="54">
        <f t="shared" si="13"/>
        <v>28.139999999999997</v>
      </c>
      <c r="K62" s="54">
        <f t="shared" si="14"/>
        <v>270.219</v>
      </c>
      <c r="L62" s="159"/>
    </row>
    <row r="63" spans="1:12" ht="16.5" customHeight="1">
      <c r="A63" s="4" t="s">
        <v>107</v>
      </c>
      <c r="B63" s="6" t="s">
        <v>367</v>
      </c>
      <c r="C63" s="7">
        <v>8661</v>
      </c>
      <c r="D63" s="7">
        <v>3000</v>
      </c>
      <c r="E63" s="7">
        <v>9277</v>
      </c>
      <c r="F63" s="7">
        <v>3020</v>
      </c>
      <c r="G63" s="6">
        <f t="shared" si="10"/>
        <v>616</v>
      </c>
      <c r="H63" s="2">
        <f t="shared" si="11"/>
        <v>20</v>
      </c>
      <c r="I63" s="55">
        <f t="shared" si="12"/>
        <v>362.82399999999996</v>
      </c>
      <c r="J63" s="54">
        <f t="shared" si="13"/>
        <v>40.199999999999996</v>
      </c>
      <c r="K63" s="54">
        <f t="shared" si="14"/>
        <v>403.02399999999994</v>
      </c>
      <c r="L63" s="159"/>
    </row>
    <row r="64" spans="1:12" ht="16.5" customHeight="1">
      <c r="A64" s="4" t="s">
        <v>108</v>
      </c>
      <c r="B64" s="6" t="s">
        <v>1304</v>
      </c>
      <c r="C64" s="7">
        <v>1205</v>
      </c>
      <c r="D64" s="7">
        <v>89</v>
      </c>
      <c r="E64" s="7">
        <v>1548</v>
      </c>
      <c r="F64" s="7">
        <v>132</v>
      </c>
      <c r="G64" s="6">
        <f t="shared" si="10"/>
        <v>343</v>
      </c>
      <c r="H64" s="2">
        <f t="shared" si="11"/>
        <v>43</v>
      </c>
      <c r="I64" s="55">
        <f t="shared" si="12"/>
        <v>202.027</v>
      </c>
      <c r="J64" s="54">
        <f t="shared" si="13"/>
        <v>86.42999999999999</v>
      </c>
      <c r="K64" s="54">
        <f t="shared" si="14"/>
        <v>288.457</v>
      </c>
      <c r="L64" s="159"/>
    </row>
    <row r="65" spans="1:12" ht="16.5" customHeight="1">
      <c r="A65" s="4" t="s">
        <v>109</v>
      </c>
      <c r="B65" s="6" t="s">
        <v>174</v>
      </c>
      <c r="C65" s="7">
        <v>4553</v>
      </c>
      <c r="D65" s="7">
        <v>1999</v>
      </c>
      <c r="E65" s="7">
        <v>4785</v>
      </c>
      <c r="F65" s="7">
        <v>2010</v>
      </c>
      <c r="G65" s="6">
        <f t="shared" si="10"/>
        <v>232</v>
      </c>
      <c r="H65" s="2">
        <f t="shared" si="11"/>
        <v>11</v>
      </c>
      <c r="I65" s="55">
        <f t="shared" si="12"/>
        <v>136.648</v>
      </c>
      <c r="J65" s="54">
        <f t="shared" si="13"/>
        <v>22.11</v>
      </c>
      <c r="K65" s="54">
        <f t="shared" si="14"/>
        <v>158.75799999999998</v>
      </c>
      <c r="L65" s="159"/>
    </row>
    <row r="66" spans="1:12" ht="16.5" customHeight="1">
      <c r="A66" s="4" t="s">
        <v>110</v>
      </c>
      <c r="B66" s="6" t="s">
        <v>175</v>
      </c>
      <c r="C66" s="7">
        <v>4905</v>
      </c>
      <c r="D66" s="7">
        <v>300</v>
      </c>
      <c r="E66" s="7">
        <v>5255</v>
      </c>
      <c r="F66" s="7">
        <v>315</v>
      </c>
      <c r="G66" s="6">
        <f t="shared" si="10"/>
        <v>350</v>
      </c>
      <c r="H66" s="2">
        <f t="shared" si="11"/>
        <v>15</v>
      </c>
      <c r="I66" s="55">
        <f t="shared" si="12"/>
        <v>206.14999999999998</v>
      </c>
      <c r="J66" s="54">
        <f t="shared" si="13"/>
        <v>30.15</v>
      </c>
      <c r="K66" s="54">
        <f t="shared" si="14"/>
        <v>236.29999999999998</v>
      </c>
      <c r="L66" s="159"/>
    </row>
    <row r="67" spans="1:12" ht="16.5" customHeight="1">
      <c r="A67" s="4" t="s">
        <v>111</v>
      </c>
      <c r="B67" s="80" t="s">
        <v>1137</v>
      </c>
      <c r="C67" s="7">
        <v>8610</v>
      </c>
      <c r="D67" s="7">
        <v>659</v>
      </c>
      <c r="E67" s="7">
        <v>8811</v>
      </c>
      <c r="F67" s="7">
        <v>679</v>
      </c>
      <c r="G67" s="6">
        <f t="shared" si="10"/>
        <v>201</v>
      </c>
      <c r="H67" s="2">
        <f t="shared" si="11"/>
        <v>20</v>
      </c>
      <c r="I67" s="55">
        <f t="shared" si="12"/>
        <v>118.389</v>
      </c>
      <c r="J67" s="54">
        <f t="shared" si="13"/>
        <v>40.199999999999996</v>
      </c>
      <c r="K67" s="54">
        <f t="shared" si="14"/>
        <v>158.589</v>
      </c>
      <c r="L67" s="159"/>
    </row>
    <row r="68" spans="1:12" ht="16.5" customHeight="1">
      <c r="A68" s="4" t="s">
        <v>112</v>
      </c>
      <c r="B68" s="8" t="s">
        <v>176</v>
      </c>
      <c r="C68" s="7">
        <v>8295</v>
      </c>
      <c r="D68" s="7">
        <v>882</v>
      </c>
      <c r="E68" s="7">
        <v>8602</v>
      </c>
      <c r="F68" s="7">
        <v>889</v>
      </c>
      <c r="G68" s="6">
        <f t="shared" si="10"/>
        <v>307</v>
      </c>
      <c r="H68" s="2">
        <f t="shared" si="11"/>
        <v>7</v>
      </c>
      <c r="I68" s="55">
        <f t="shared" si="12"/>
        <v>180.82299999999998</v>
      </c>
      <c r="J68" s="54">
        <f t="shared" si="13"/>
        <v>14.069999999999999</v>
      </c>
      <c r="K68" s="54">
        <f t="shared" si="14"/>
        <v>194.89299999999997</v>
      </c>
      <c r="L68" s="159"/>
    </row>
    <row r="69" spans="1:12" ht="16.5" customHeight="1">
      <c r="A69" s="4"/>
      <c r="B69" s="8"/>
      <c r="C69" s="7"/>
      <c r="D69" s="7"/>
      <c r="E69" s="7"/>
      <c r="F69" s="7"/>
      <c r="G69" s="6"/>
      <c r="H69" s="2"/>
      <c r="I69" s="55"/>
      <c r="J69" s="54"/>
      <c r="K69" s="54"/>
      <c r="L69" s="159"/>
    </row>
    <row r="70" spans="1:12" ht="16.5" customHeight="1">
      <c r="A70" s="149" t="s">
        <v>905</v>
      </c>
      <c r="B70" s="149"/>
      <c r="C70" s="3"/>
      <c r="D70" s="3"/>
      <c r="E70" s="3"/>
      <c r="F70" s="3"/>
      <c r="G70" s="3"/>
      <c r="H70" s="3"/>
      <c r="I70" s="56">
        <f>SUM(I51:I69)</f>
        <v>4262.593000000001</v>
      </c>
      <c r="J70" s="56">
        <f>SUM(J51:J69)</f>
        <v>966.81</v>
      </c>
      <c r="K70" s="56">
        <f>SUM(K51:K69)</f>
        <v>5229.403</v>
      </c>
      <c r="L70" s="159"/>
    </row>
    <row r="71" spans="1:12" ht="25.5">
      <c r="A71" s="155" t="s">
        <v>177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7"/>
    </row>
    <row r="72" spans="1:12" ht="14.25">
      <c r="A72" s="157" t="s">
        <v>900</v>
      </c>
      <c r="B72" s="157"/>
      <c r="E72" s="157" t="s">
        <v>1146</v>
      </c>
      <c r="F72" s="157"/>
      <c r="G72" s="157"/>
      <c r="H72" s="157"/>
      <c r="J72" s="158"/>
      <c r="K72" s="158"/>
      <c r="L72" s="158"/>
    </row>
    <row r="73" spans="1:12" ht="18" customHeight="1">
      <c r="A73" s="154" t="s">
        <v>906</v>
      </c>
      <c r="B73" s="149" t="s">
        <v>907</v>
      </c>
      <c r="C73" s="149" t="s">
        <v>908</v>
      </c>
      <c r="D73" s="149"/>
      <c r="E73" s="149" t="s">
        <v>909</v>
      </c>
      <c r="F73" s="149"/>
      <c r="G73" s="149" t="s">
        <v>910</v>
      </c>
      <c r="H73" s="149"/>
      <c r="I73" s="153" t="s">
        <v>911</v>
      </c>
      <c r="J73" s="153"/>
      <c r="K73" s="153"/>
      <c r="L73" s="149" t="s">
        <v>86</v>
      </c>
    </row>
    <row r="74" spans="1:12" ht="18" customHeight="1">
      <c r="A74" s="154"/>
      <c r="B74" s="149"/>
      <c r="C74" s="2" t="s">
        <v>901</v>
      </c>
      <c r="D74" s="2" t="s">
        <v>902</v>
      </c>
      <c r="E74" s="2" t="s">
        <v>901</v>
      </c>
      <c r="F74" s="2" t="s">
        <v>902</v>
      </c>
      <c r="G74" s="2" t="s">
        <v>901</v>
      </c>
      <c r="H74" s="2" t="s">
        <v>902</v>
      </c>
      <c r="I74" s="54" t="s">
        <v>903</v>
      </c>
      <c r="J74" s="54" t="s">
        <v>904</v>
      </c>
      <c r="K74" s="54" t="s">
        <v>905</v>
      </c>
      <c r="L74" s="149"/>
    </row>
    <row r="75" spans="1:12" ht="18" customHeight="1">
      <c r="A75" s="4" t="s">
        <v>940</v>
      </c>
      <c r="B75" s="8" t="s">
        <v>179</v>
      </c>
      <c r="C75" s="7">
        <v>12503</v>
      </c>
      <c r="D75" s="7">
        <v>889</v>
      </c>
      <c r="E75" s="7">
        <v>13043</v>
      </c>
      <c r="F75" s="7">
        <v>927</v>
      </c>
      <c r="G75" s="6">
        <f aca="true" t="shared" si="15" ref="G75:G92">E75-C75</f>
        <v>540</v>
      </c>
      <c r="H75" s="2">
        <f aca="true" t="shared" si="16" ref="H75:H92">F75-D75</f>
        <v>38</v>
      </c>
      <c r="I75" s="55">
        <f aca="true" t="shared" si="17" ref="I75:I92">G75*0.589</f>
        <v>318.06</v>
      </c>
      <c r="J75" s="54">
        <f aca="true" t="shared" si="18" ref="J75:J92">H75*2.01</f>
        <v>76.38</v>
      </c>
      <c r="K75" s="54">
        <f aca="true" t="shared" si="19" ref="K75:K92">I75+J75</f>
        <v>394.44</v>
      </c>
      <c r="L75" s="159" t="s">
        <v>1300</v>
      </c>
    </row>
    <row r="76" spans="1:12" ht="18" customHeight="1">
      <c r="A76" s="4" t="s">
        <v>115</v>
      </c>
      <c r="B76" s="8" t="s">
        <v>180</v>
      </c>
      <c r="C76" s="7">
        <v>21136</v>
      </c>
      <c r="D76" s="7">
        <v>1535</v>
      </c>
      <c r="E76" s="7">
        <v>22011</v>
      </c>
      <c r="F76" s="7">
        <v>1566</v>
      </c>
      <c r="G76" s="6">
        <f t="shared" si="15"/>
        <v>875</v>
      </c>
      <c r="H76" s="2">
        <f t="shared" si="16"/>
        <v>31</v>
      </c>
      <c r="I76" s="55">
        <f t="shared" si="17"/>
        <v>515.375</v>
      </c>
      <c r="J76" s="54">
        <f t="shared" si="18"/>
        <v>62.309999999999995</v>
      </c>
      <c r="K76" s="54">
        <f t="shared" si="19"/>
        <v>577.685</v>
      </c>
      <c r="L76" s="159"/>
    </row>
    <row r="77" spans="1:12" ht="18" customHeight="1">
      <c r="A77" s="4" t="s">
        <v>941</v>
      </c>
      <c r="B77" s="8" t="s">
        <v>181</v>
      </c>
      <c r="C77" s="7">
        <v>11294</v>
      </c>
      <c r="D77" s="7">
        <v>504</v>
      </c>
      <c r="E77" s="7">
        <v>11495</v>
      </c>
      <c r="F77" s="7">
        <v>518</v>
      </c>
      <c r="G77" s="6">
        <f t="shared" si="15"/>
        <v>201</v>
      </c>
      <c r="H77" s="2">
        <f t="shared" si="16"/>
        <v>14</v>
      </c>
      <c r="I77" s="55">
        <f t="shared" si="17"/>
        <v>118.389</v>
      </c>
      <c r="J77" s="54">
        <f t="shared" si="18"/>
        <v>28.139999999999997</v>
      </c>
      <c r="K77" s="54">
        <f t="shared" si="19"/>
        <v>146.529</v>
      </c>
      <c r="L77" s="159"/>
    </row>
    <row r="78" spans="1:12" ht="18" customHeight="1">
      <c r="A78" s="4" t="s">
        <v>942</v>
      </c>
      <c r="B78" s="8" t="s">
        <v>182</v>
      </c>
      <c r="C78" s="7">
        <v>20195</v>
      </c>
      <c r="D78" s="7">
        <v>1207</v>
      </c>
      <c r="E78" s="7">
        <v>21586</v>
      </c>
      <c r="F78" s="7">
        <v>1301</v>
      </c>
      <c r="G78" s="6">
        <f t="shared" si="15"/>
        <v>1391</v>
      </c>
      <c r="H78" s="2">
        <f t="shared" si="16"/>
        <v>94</v>
      </c>
      <c r="I78" s="55">
        <f t="shared" si="17"/>
        <v>819.299</v>
      </c>
      <c r="J78" s="54">
        <f t="shared" si="18"/>
        <v>188.93999999999997</v>
      </c>
      <c r="K78" s="54">
        <f t="shared" si="19"/>
        <v>1008.2389999999999</v>
      </c>
      <c r="L78" s="159"/>
    </row>
    <row r="79" spans="1:12" ht="18" customHeight="1">
      <c r="A79" s="4" t="s">
        <v>943</v>
      </c>
      <c r="B79" s="8" t="s">
        <v>183</v>
      </c>
      <c r="C79" s="7">
        <v>16659</v>
      </c>
      <c r="D79" s="7">
        <v>1961</v>
      </c>
      <c r="E79" s="7">
        <v>17370</v>
      </c>
      <c r="F79" s="7">
        <v>2043</v>
      </c>
      <c r="G79" s="6">
        <f t="shared" si="15"/>
        <v>711</v>
      </c>
      <c r="H79" s="2">
        <f t="shared" si="16"/>
        <v>82</v>
      </c>
      <c r="I79" s="55">
        <f t="shared" si="17"/>
        <v>418.779</v>
      </c>
      <c r="J79" s="54">
        <f t="shared" si="18"/>
        <v>164.82</v>
      </c>
      <c r="K79" s="54">
        <f t="shared" si="19"/>
        <v>583.5989999999999</v>
      </c>
      <c r="L79" s="159"/>
    </row>
    <row r="80" spans="1:12" ht="18" customHeight="1">
      <c r="A80" s="4" t="s">
        <v>944</v>
      </c>
      <c r="B80" s="8" t="s">
        <v>184</v>
      </c>
      <c r="C80" s="7">
        <v>27760</v>
      </c>
      <c r="D80" s="7">
        <v>1838</v>
      </c>
      <c r="E80" s="7">
        <v>30019</v>
      </c>
      <c r="F80" s="7">
        <v>1909</v>
      </c>
      <c r="G80" s="6">
        <f t="shared" si="15"/>
        <v>2259</v>
      </c>
      <c r="H80" s="2">
        <f t="shared" si="16"/>
        <v>71</v>
      </c>
      <c r="I80" s="55">
        <f t="shared" si="17"/>
        <v>1330.551</v>
      </c>
      <c r="J80" s="54">
        <f t="shared" si="18"/>
        <v>142.70999999999998</v>
      </c>
      <c r="K80" s="54">
        <f t="shared" si="19"/>
        <v>1473.261</v>
      </c>
      <c r="L80" s="159"/>
    </row>
    <row r="81" spans="1:12" ht="18" customHeight="1">
      <c r="A81" s="4" t="s">
        <v>945</v>
      </c>
      <c r="B81" s="8" t="s">
        <v>185</v>
      </c>
      <c r="C81" s="7">
        <v>5368</v>
      </c>
      <c r="D81" s="7">
        <v>4337</v>
      </c>
      <c r="E81" s="7">
        <v>5800</v>
      </c>
      <c r="F81" s="7">
        <v>4350</v>
      </c>
      <c r="G81" s="6">
        <f t="shared" si="15"/>
        <v>432</v>
      </c>
      <c r="H81" s="2">
        <f t="shared" si="16"/>
        <v>13</v>
      </c>
      <c r="I81" s="55">
        <f t="shared" si="17"/>
        <v>254.44799999999998</v>
      </c>
      <c r="J81" s="54">
        <f t="shared" si="18"/>
        <v>26.129999999999995</v>
      </c>
      <c r="K81" s="54">
        <f t="shared" si="19"/>
        <v>280.578</v>
      </c>
      <c r="L81" s="159"/>
    </row>
    <row r="82" spans="1:12" ht="18" customHeight="1">
      <c r="A82" s="4" t="s">
        <v>946</v>
      </c>
      <c r="B82" s="8" t="s">
        <v>186</v>
      </c>
      <c r="C82" s="7">
        <v>9638</v>
      </c>
      <c r="D82" s="7">
        <v>2557</v>
      </c>
      <c r="E82" s="7">
        <v>9839</v>
      </c>
      <c r="F82" s="7">
        <v>2570</v>
      </c>
      <c r="G82" s="6">
        <f t="shared" si="15"/>
        <v>201</v>
      </c>
      <c r="H82" s="2">
        <f t="shared" si="16"/>
        <v>13</v>
      </c>
      <c r="I82" s="55">
        <f t="shared" si="17"/>
        <v>118.389</v>
      </c>
      <c r="J82" s="54">
        <f t="shared" si="18"/>
        <v>26.129999999999995</v>
      </c>
      <c r="K82" s="54">
        <f t="shared" si="19"/>
        <v>144.519</v>
      </c>
      <c r="L82" s="159"/>
    </row>
    <row r="83" spans="1:12" ht="18" customHeight="1">
      <c r="A83" s="4" t="s">
        <v>947</v>
      </c>
      <c r="B83" s="8" t="s">
        <v>1143</v>
      </c>
      <c r="C83" s="7">
        <v>14767</v>
      </c>
      <c r="D83" s="7">
        <v>3013</v>
      </c>
      <c r="E83" s="7">
        <v>14896</v>
      </c>
      <c r="F83" s="7">
        <v>3024</v>
      </c>
      <c r="G83" s="6">
        <f t="shared" si="15"/>
        <v>129</v>
      </c>
      <c r="H83" s="2">
        <f t="shared" si="16"/>
        <v>11</v>
      </c>
      <c r="I83" s="55">
        <f t="shared" si="17"/>
        <v>75.981</v>
      </c>
      <c r="J83" s="54">
        <f t="shared" si="18"/>
        <v>22.11</v>
      </c>
      <c r="K83" s="54">
        <f t="shared" si="19"/>
        <v>98.091</v>
      </c>
      <c r="L83" s="159"/>
    </row>
    <row r="84" spans="1:12" ht="18" customHeight="1">
      <c r="A84" s="4" t="s">
        <v>948</v>
      </c>
      <c r="B84" s="8" t="s">
        <v>188</v>
      </c>
      <c r="C84" s="7">
        <v>2945</v>
      </c>
      <c r="D84" s="7">
        <v>2025</v>
      </c>
      <c r="E84" s="7">
        <v>2945</v>
      </c>
      <c r="F84" s="7">
        <v>2025</v>
      </c>
      <c r="G84" s="6">
        <f t="shared" si="15"/>
        <v>0</v>
      </c>
      <c r="H84" s="2">
        <f t="shared" si="16"/>
        <v>0</v>
      </c>
      <c r="I84" s="55">
        <f t="shared" si="17"/>
        <v>0</v>
      </c>
      <c r="J84" s="54">
        <f t="shared" si="18"/>
        <v>0</v>
      </c>
      <c r="K84" s="54">
        <f t="shared" si="19"/>
        <v>0</v>
      </c>
      <c r="L84" s="159"/>
    </row>
    <row r="85" spans="1:12" s="11" customFormat="1" ht="18" customHeight="1">
      <c r="A85" s="4" t="s">
        <v>116</v>
      </c>
      <c r="B85" s="8" t="s">
        <v>189</v>
      </c>
      <c r="C85" s="7">
        <v>3797</v>
      </c>
      <c r="D85" s="7">
        <v>3429</v>
      </c>
      <c r="E85" s="7">
        <v>3874</v>
      </c>
      <c r="F85" s="7">
        <v>3439</v>
      </c>
      <c r="G85" s="6">
        <f t="shared" si="15"/>
        <v>77</v>
      </c>
      <c r="H85" s="2">
        <f t="shared" si="16"/>
        <v>10</v>
      </c>
      <c r="I85" s="55">
        <f t="shared" si="17"/>
        <v>45.352999999999994</v>
      </c>
      <c r="J85" s="54">
        <f t="shared" si="18"/>
        <v>20.099999999999998</v>
      </c>
      <c r="K85" s="54">
        <f t="shared" si="19"/>
        <v>65.45299999999999</v>
      </c>
      <c r="L85" s="159"/>
    </row>
    <row r="86" spans="1:12" s="11" customFormat="1" ht="18" customHeight="1">
      <c r="A86" s="4" t="s">
        <v>117</v>
      </c>
      <c r="B86" s="8" t="s">
        <v>190</v>
      </c>
      <c r="C86" s="7">
        <v>13711</v>
      </c>
      <c r="D86" s="7">
        <v>2293</v>
      </c>
      <c r="E86" s="7">
        <v>13789</v>
      </c>
      <c r="F86" s="7">
        <v>2297</v>
      </c>
      <c r="G86" s="6">
        <f t="shared" si="15"/>
        <v>78</v>
      </c>
      <c r="H86" s="2">
        <f t="shared" si="16"/>
        <v>4</v>
      </c>
      <c r="I86" s="55">
        <f t="shared" si="17"/>
        <v>45.942</v>
      </c>
      <c r="J86" s="54">
        <f t="shared" si="18"/>
        <v>8.04</v>
      </c>
      <c r="K86" s="54">
        <f t="shared" si="19"/>
        <v>53.982</v>
      </c>
      <c r="L86" s="159"/>
    </row>
    <row r="87" spans="1:12" s="11" customFormat="1" ht="18" customHeight="1">
      <c r="A87" s="4" t="s">
        <v>118</v>
      </c>
      <c r="B87" s="8" t="s">
        <v>191</v>
      </c>
      <c r="C87" s="7">
        <v>0</v>
      </c>
      <c r="D87" s="7">
        <v>1471</v>
      </c>
      <c r="E87" s="7">
        <v>159</v>
      </c>
      <c r="F87" s="7">
        <v>1478</v>
      </c>
      <c r="G87" s="6">
        <f t="shared" si="15"/>
        <v>159</v>
      </c>
      <c r="H87" s="2">
        <f t="shared" si="16"/>
        <v>7</v>
      </c>
      <c r="I87" s="55">
        <f t="shared" si="17"/>
        <v>93.651</v>
      </c>
      <c r="J87" s="54">
        <f t="shared" si="18"/>
        <v>14.069999999999999</v>
      </c>
      <c r="K87" s="54">
        <f t="shared" si="19"/>
        <v>107.72099999999999</v>
      </c>
      <c r="L87" s="159"/>
    </row>
    <row r="88" spans="1:12" s="11" customFormat="1" ht="18" customHeight="1">
      <c r="A88" s="4" t="s">
        <v>119</v>
      </c>
      <c r="B88" s="8" t="s">
        <v>193</v>
      </c>
      <c r="C88" s="7">
        <v>3089</v>
      </c>
      <c r="D88" s="7">
        <v>2271</v>
      </c>
      <c r="E88" s="7">
        <v>3089</v>
      </c>
      <c r="F88" s="7">
        <v>2271</v>
      </c>
      <c r="G88" s="6">
        <f t="shared" si="15"/>
        <v>0</v>
      </c>
      <c r="H88" s="2">
        <f t="shared" si="16"/>
        <v>0</v>
      </c>
      <c r="I88" s="55">
        <f t="shared" si="17"/>
        <v>0</v>
      </c>
      <c r="J88" s="54">
        <f t="shared" si="18"/>
        <v>0</v>
      </c>
      <c r="K88" s="54">
        <f t="shared" si="19"/>
        <v>0</v>
      </c>
      <c r="L88" s="159"/>
    </row>
    <row r="89" spans="1:12" s="11" customFormat="1" ht="18" customHeight="1">
      <c r="A89" s="4" t="s">
        <v>120</v>
      </c>
      <c r="B89" s="8" t="s">
        <v>194</v>
      </c>
      <c r="C89" s="7">
        <v>10300</v>
      </c>
      <c r="D89" s="7">
        <v>622</v>
      </c>
      <c r="E89" s="7">
        <v>11627</v>
      </c>
      <c r="F89" s="7">
        <v>630</v>
      </c>
      <c r="G89" s="6">
        <f t="shared" si="15"/>
        <v>1327</v>
      </c>
      <c r="H89" s="2">
        <f t="shared" si="16"/>
        <v>8</v>
      </c>
      <c r="I89" s="55">
        <f t="shared" si="17"/>
        <v>781.603</v>
      </c>
      <c r="J89" s="54">
        <f t="shared" si="18"/>
        <v>16.08</v>
      </c>
      <c r="K89" s="54">
        <f t="shared" si="19"/>
        <v>797.683</v>
      </c>
      <c r="L89" s="159"/>
    </row>
    <row r="90" spans="1:12" ht="18" customHeight="1">
      <c r="A90" s="4" t="s">
        <v>121</v>
      </c>
      <c r="B90" s="8" t="s">
        <v>195</v>
      </c>
      <c r="C90" s="7">
        <v>15392</v>
      </c>
      <c r="D90" s="7">
        <v>952</v>
      </c>
      <c r="E90" s="7">
        <v>16829</v>
      </c>
      <c r="F90" s="7">
        <v>975</v>
      </c>
      <c r="G90" s="6">
        <f t="shared" si="15"/>
        <v>1437</v>
      </c>
      <c r="H90" s="2">
        <f t="shared" si="16"/>
        <v>23</v>
      </c>
      <c r="I90" s="55">
        <f t="shared" si="17"/>
        <v>846.3929999999999</v>
      </c>
      <c r="J90" s="54">
        <f t="shared" si="18"/>
        <v>46.23</v>
      </c>
      <c r="K90" s="54">
        <f t="shared" si="19"/>
        <v>892.6229999999999</v>
      </c>
      <c r="L90" s="159"/>
    </row>
    <row r="91" spans="1:12" ht="18" customHeight="1">
      <c r="A91" s="4" t="s">
        <v>122</v>
      </c>
      <c r="B91" s="8" t="s">
        <v>230</v>
      </c>
      <c r="C91" s="14">
        <v>11352</v>
      </c>
      <c r="D91" s="14">
        <v>2296</v>
      </c>
      <c r="E91" s="14">
        <v>11354</v>
      </c>
      <c r="F91" s="14">
        <v>2296</v>
      </c>
      <c r="G91" s="6">
        <f t="shared" si="15"/>
        <v>2</v>
      </c>
      <c r="H91" s="2">
        <f t="shared" si="16"/>
        <v>0</v>
      </c>
      <c r="I91" s="55">
        <f t="shared" si="17"/>
        <v>1.178</v>
      </c>
      <c r="J91" s="54">
        <f t="shared" si="18"/>
        <v>0</v>
      </c>
      <c r="K91" s="54">
        <f t="shared" si="19"/>
        <v>1.178</v>
      </c>
      <c r="L91" s="159"/>
    </row>
    <row r="92" spans="1:12" ht="18" customHeight="1">
      <c r="A92" s="4" t="s">
        <v>123</v>
      </c>
      <c r="B92" s="8" t="s">
        <v>196</v>
      </c>
      <c r="C92" s="7">
        <v>13606</v>
      </c>
      <c r="D92" s="7">
        <v>1310</v>
      </c>
      <c r="E92" s="7">
        <v>14153</v>
      </c>
      <c r="F92" s="7">
        <v>1335</v>
      </c>
      <c r="G92" s="6">
        <f t="shared" si="15"/>
        <v>547</v>
      </c>
      <c r="H92" s="2">
        <f t="shared" si="16"/>
        <v>25</v>
      </c>
      <c r="I92" s="55">
        <f t="shared" si="17"/>
        <v>322.183</v>
      </c>
      <c r="J92" s="54">
        <f t="shared" si="18"/>
        <v>50.24999999999999</v>
      </c>
      <c r="K92" s="54">
        <f t="shared" si="19"/>
        <v>372.433</v>
      </c>
      <c r="L92" s="159"/>
    </row>
    <row r="93" spans="1:12" ht="14.25">
      <c r="A93" s="149" t="s">
        <v>905</v>
      </c>
      <c r="B93" s="149"/>
      <c r="C93" s="3"/>
      <c r="D93" s="3"/>
      <c r="E93" s="3"/>
      <c r="F93" s="3"/>
      <c r="G93" s="3"/>
      <c r="H93" s="3"/>
      <c r="I93" s="56">
        <f>SUM(I75:I92)</f>
        <v>6105.574</v>
      </c>
      <c r="J93" s="56">
        <f>SUM(J75:J92)</f>
        <v>892.44</v>
      </c>
      <c r="K93" s="56">
        <f>SUM(K75:K92)</f>
        <v>6998.014</v>
      </c>
      <c r="L93" s="159"/>
    </row>
    <row r="94" spans="1:12" ht="25.5">
      <c r="A94" s="155" t="s">
        <v>178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7"/>
    </row>
    <row r="95" spans="1:12" ht="14.25">
      <c r="A95" s="157" t="s">
        <v>900</v>
      </c>
      <c r="B95" s="157"/>
      <c r="E95" s="157" t="s">
        <v>1146</v>
      </c>
      <c r="F95" s="157"/>
      <c r="G95" s="157"/>
      <c r="H95" s="157"/>
      <c r="J95" s="158"/>
      <c r="K95" s="158"/>
      <c r="L95" s="158"/>
    </row>
    <row r="96" spans="1:12" ht="18" customHeight="1">
      <c r="A96" s="154" t="s">
        <v>906</v>
      </c>
      <c r="B96" s="149" t="s">
        <v>907</v>
      </c>
      <c r="C96" s="149" t="s">
        <v>908</v>
      </c>
      <c r="D96" s="149"/>
      <c r="E96" s="149" t="s">
        <v>909</v>
      </c>
      <c r="F96" s="149"/>
      <c r="G96" s="149" t="s">
        <v>910</v>
      </c>
      <c r="H96" s="149"/>
      <c r="I96" s="153" t="s">
        <v>911</v>
      </c>
      <c r="J96" s="153"/>
      <c r="K96" s="153"/>
      <c r="L96" s="149" t="s">
        <v>86</v>
      </c>
    </row>
    <row r="97" spans="1:12" ht="18" customHeight="1">
      <c r="A97" s="154"/>
      <c r="B97" s="149"/>
      <c r="C97" s="2" t="s">
        <v>901</v>
      </c>
      <c r="D97" s="2" t="s">
        <v>902</v>
      </c>
      <c r="E97" s="2" t="s">
        <v>901</v>
      </c>
      <c r="F97" s="2" t="s">
        <v>902</v>
      </c>
      <c r="G97" s="2" t="s">
        <v>901</v>
      </c>
      <c r="H97" s="2" t="s">
        <v>902</v>
      </c>
      <c r="I97" s="54" t="s">
        <v>903</v>
      </c>
      <c r="J97" s="54" t="s">
        <v>904</v>
      </c>
      <c r="K97" s="54" t="s">
        <v>905</v>
      </c>
      <c r="L97" s="149"/>
    </row>
    <row r="98" spans="1:12" ht="18" customHeight="1">
      <c r="A98" s="13" t="s">
        <v>231</v>
      </c>
      <c r="B98" s="8" t="s">
        <v>1138</v>
      </c>
      <c r="C98" s="7">
        <v>9013</v>
      </c>
      <c r="D98" s="7">
        <v>819</v>
      </c>
      <c r="E98" s="7">
        <v>9297</v>
      </c>
      <c r="F98" s="7">
        <v>829</v>
      </c>
      <c r="G98" s="6">
        <f aca="true" t="shared" si="20" ref="G98:G115">E98-C98</f>
        <v>284</v>
      </c>
      <c r="H98" s="2">
        <f aca="true" t="shared" si="21" ref="H98:H115">F98-D98</f>
        <v>10</v>
      </c>
      <c r="I98" s="55">
        <f aca="true" t="shared" si="22" ref="I98:I115">G98*0.589</f>
        <v>167.27599999999998</v>
      </c>
      <c r="J98" s="54">
        <f aca="true" t="shared" si="23" ref="J98:J115">H98*2.01</f>
        <v>20.099999999999998</v>
      </c>
      <c r="K98" s="54">
        <f aca="true" t="shared" si="24" ref="K98:K115">I98+J98</f>
        <v>187.37599999999998</v>
      </c>
      <c r="L98" s="159" t="s">
        <v>1300</v>
      </c>
    </row>
    <row r="99" spans="1:12" s="11" customFormat="1" ht="18" customHeight="1">
      <c r="A99" s="4" t="s">
        <v>124</v>
      </c>
      <c r="B99" s="8" t="s">
        <v>197</v>
      </c>
      <c r="C99" s="7">
        <v>14527</v>
      </c>
      <c r="D99" s="7">
        <v>2182</v>
      </c>
      <c r="E99" s="7">
        <v>15011</v>
      </c>
      <c r="F99" s="7">
        <v>2267</v>
      </c>
      <c r="G99" s="6">
        <f t="shared" si="20"/>
        <v>484</v>
      </c>
      <c r="H99" s="2">
        <f t="shared" si="21"/>
        <v>85</v>
      </c>
      <c r="I99" s="55">
        <f t="shared" si="22"/>
        <v>285.07599999999996</v>
      </c>
      <c r="J99" s="54">
        <f t="shared" si="23"/>
        <v>170.85</v>
      </c>
      <c r="K99" s="54">
        <f t="shared" si="24"/>
        <v>455.92599999999993</v>
      </c>
      <c r="L99" s="159"/>
    </row>
    <row r="100" spans="1:12" ht="18" customHeight="1">
      <c r="A100" s="13" t="s">
        <v>232</v>
      </c>
      <c r="B100" s="8" t="s">
        <v>198</v>
      </c>
      <c r="C100" s="7">
        <v>19388</v>
      </c>
      <c r="D100" s="7">
        <v>700</v>
      </c>
      <c r="E100" s="7">
        <v>20335</v>
      </c>
      <c r="F100" s="7">
        <v>721</v>
      </c>
      <c r="G100" s="6">
        <f t="shared" si="20"/>
        <v>947</v>
      </c>
      <c r="H100" s="2">
        <f t="shared" si="21"/>
        <v>21</v>
      </c>
      <c r="I100" s="55">
        <f t="shared" si="22"/>
        <v>557.783</v>
      </c>
      <c r="J100" s="54">
        <f t="shared" si="23"/>
        <v>42.209999999999994</v>
      </c>
      <c r="K100" s="54">
        <f t="shared" si="24"/>
        <v>599.993</v>
      </c>
      <c r="L100" s="159"/>
    </row>
    <row r="101" spans="1:12" ht="18" customHeight="1">
      <c r="A101" s="4" t="s">
        <v>951</v>
      </c>
      <c r="B101" s="8" t="s">
        <v>208</v>
      </c>
      <c r="C101" s="7">
        <v>11585</v>
      </c>
      <c r="D101" s="7">
        <v>584</v>
      </c>
      <c r="E101" s="7">
        <v>11756</v>
      </c>
      <c r="F101" s="7">
        <v>600</v>
      </c>
      <c r="G101" s="6">
        <f t="shared" si="20"/>
        <v>171</v>
      </c>
      <c r="H101" s="2">
        <f t="shared" si="21"/>
        <v>16</v>
      </c>
      <c r="I101" s="55">
        <f t="shared" si="22"/>
        <v>100.719</v>
      </c>
      <c r="J101" s="54">
        <f t="shared" si="23"/>
        <v>32.16</v>
      </c>
      <c r="K101" s="54">
        <f t="shared" si="24"/>
        <v>132.879</v>
      </c>
      <c r="L101" s="159"/>
    </row>
    <row r="102" spans="1:12" ht="18" customHeight="1">
      <c r="A102" s="13" t="s">
        <v>233</v>
      </c>
      <c r="B102" s="8" t="s">
        <v>209</v>
      </c>
      <c r="C102" s="7">
        <v>15157</v>
      </c>
      <c r="D102" s="7">
        <v>1178</v>
      </c>
      <c r="E102" s="7">
        <v>15693</v>
      </c>
      <c r="F102" s="7">
        <v>1199</v>
      </c>
      <c r="G102" s="6">
        <f t="shared" si="20"/>
        <v>536</v>
      </c>
      <c r="H102" s="2">
        <f t="shared" si="21"/>
        <v>21</v>
      </c>
      <c r="I102" s="55">
        <f t="shared" si="22"/>
        <v>315.704</v>
      </c>
      <c r="J102" s="54">
        <f t="shared" si="23"/>
        <v>42.209999999999994</v>
      </c>
      <c r="K102" s="54">
        <f t="shared" si="24"/>
        <v>357.914</v>
      </c>
      <c r="L102" s="159"/>
    </row>
    <row r="103" spans="1:12" s="11" customFormat="1" ht="18" customHeight="1">
      <c r="A103" s="4" t="s">
        <v>953</v>
      </c>
      <c r="B103" s="80"/>
      <c r="C103" s="7"/>
      <c r="D103" s="7"/>
      <c r="E103" s="7"/>
      <c r="F103" s="7"/>
      <c r="G103" s="6">
        <f t="shared" si="20"/>
        <v>0</v>
      </c>
      <c r="H103" s="2">
        <f t="shared" si="21"/>
        <v>0</v>
      </c>
      <c r="I103" s="55">
        <f t="shared" si="22"/>
        <v>0</v>
      </c>
      <c r="J103" s="54">
        <f t="shared" si="23"/>
        <v>0</v>
      </c>
      <c r="K103" s="54">
        <f t="shared" si="24"/>
        <v>0</v>
      </c>
      <c r="L103" s="159"/>
    </row>
    <row r="104" spans="1:12" s="11" customFormat="1" ht="18" customHeight="1">
      <c r="A104" s="13" t="s">
        <v>234</v>
      </c>
      <c r="B104" s="81"/>
      <c r="C104" s="7"/>
      <c r="D104" s="7"/>
      <c r="E104" s="7"/>
      <c r="F104" s="7"/>
      <c r="G104" s="6">
        <f t="shared" si="20"/>
        <v>0</v>
      </c>
      <c r="H104" s="2">
        <f t="shared" si="21"/>
        <v>0</v>
      </c>
      <c r="I104" s="55">
        <f t="shared" si="22"/>
        <v>0</v>
      </c>
      <c r="J104" s="54">
        <f t="shared" si="23"/>
        <v>0</v>
      </c>
      <c r="K104" s="54">
        <f t="shared" si="24"/>
        <v>0</v>
      </c>
      <c r="L104" s="159"/>
    </row>
    <row r="105" spans="1:12" ht="18" customHeight="1">
      <c r="A105" s="4" t="s">
        <v>955</v>
      </c>
      <c r="B105" s="82"/>
      <c r="C105" s="7"/>
      <c r="D105" s="7"/>
      <c r="E105" s="7"/>
      <c r="F105" s="7"/>
      <c r="G105" s="6">
        <f t="shared" si="20"/>
        <v>0</v>
      </c>
      <c r="H105" s="2">
        <f t="shared" si="21"/>
        <v>0</v>
      </c>
      <c r="I105" s="55">
        <f t="shared" si="22"/>
        <v>0</v>
      </c>
      <c r="J105" s="54">
        <f t="shared" si="23"/>
        <v>0</v>
      </c>
      <c r="K105" s="54">
        <f t="shared" si="24"/>
        <v>0</v>
      </c>
      <c r="L105" s="159"/>
    </row>
    <row r="106" spans="1:12" ht="18" customHeight="1">
      <c r="A106" s="13" t="s">
        <v>235</v>
      </c>
      <c r="B106" s="80"/>
      <c r="C106" s="7"/>
      <c r="D106" s="7"/>
      <c r="E106" s="7"/>
      <c r="F106" s="7"/>
      <c r="G106" s="6">
        <f t="shared" si="20"/>
        <v>0</v>
      </c>
      <c r="H106" s="2">
        <f t="shared" si="21"/>
        <v>0</v>
      </c>
      <c r="I106" s="55">
        <f t="shared" si="22"/>
        <v>0</v>
      </c>
      <c r="J106" s="54">
        <f t="shared" si="23"/>
        <v>0</v>
      </c>
      <c r="K106" s="54">
        <f t="shared" si="24"/>
        <v>0</v>
      </c>
      <c r="L106" s="159"/>
    </row>
    <row r="107" spans="1:12" s="11" customFormat="1" ht="18" customHeight="1">
      <c r="A107" s="4" t="s">
        <v>957</v>
      </c>
      <c r="B107" s="80"/>
      <c r="C107" s="7"/>
      <c r="D107" s="7"/>
      <c r="E107" s="7"/>
      <c r="F107" s="7"/>
      <c r="G107" s="6">
        <f t="shared" si="20"/>
        <v>0</v>
      </c>
      <c r="H107" s="2">
        <f t="shared" si="21"/>
        <v>0</v>
      </c>
      <c r="I107" s="55">
        <f t="shared" si="22"/>
        <v>0</v>
      </c>
      <c r="J107" s="54">
        <f t="shared" si="23"/>
        <v>0</v>
      </c>
      <c r="K107" s="54">
        <f t="shared" si="24"/>
        <v>0</v>
      </c>
      <c r="L107" s="159"/>
    </row>
    <row r="108" spans="1:12" s="11" customFormat="1" ht="18" customHeight="1">
      <c r="A108" s="13" t="s">
        <v>236</v>
      </c>
      <c r="B108" s="80"/>
      <c r="C108" s="7"/>
      <c r="D108" s="7"/>
      <c r="E108" s="7"/>
      <c r="F108" s="7"/>
      <c r="G108" s="6">
        <f t="shared" si="20"/>
        <v>0</v>
      </c>
      <c r="H108" s="2">
        <f t="shared" si="21"/>
        <v>0</v>
      </c>
      <c r="I108" s="55">
        <f t="shared" si="22"/>
        <v>0</v>
      </c>
      <c r="J108" s="54">
        <f t="shared" si="23"/>
        <v>0</v>
      </c>
      <c r="K108" s="54">
        <f t="shared" si="24"/>
        <v>0</v>
      </c>
      <c r="L108" s="159"/>
    </row>
    <row r="109" spans="1:12" ht="18" customHeight="1">
      <c r="A109" s="4" t="s">
        <v>126</v>
      </c>
      <c r="B109" s="80"/>
      <c r="C109" s="7"/>
      <c r="D109" s="7"/>
      <c r="E109" s="7"/>
      <c r="F109" s="7"/>
      <c r="G109" s="6">
        <f t="shared" si="20"/>
        <v>0</v>
      </c>
      <c r="H109" s="2">
        <f t="shared" si="21"/>
        <v>0</v>
      </c>
      <c r="I109" s="55">
        <f t="shared" si="22"/>
        <v>0</v>
      </c>
      <c r="J109" s="54">
        <f t="shared" si="23"/>
        <v>0</v>
      </c>
      <c r="K109" s="54">
        <f t="shared" si="24"/>
        <v>0</v>
      </c>
      <c r="L109" s="159"/>
    </row>
    <row r="110" spans="1:12" ht="18" customHeight="1">
      <c r="A110" s="13" t="s">
        <v>237</v>
      </c>
      <c r="B110" s="80"/>
      <c r="C110" s="7"/>
      <c r="D110" s="7"/>
      <c r="E110" s="7"/>
      <c r="F110" s="7"/>
      <c r="G110" s="6">
        <f t="shared" si="20"/>
        <v>0</v>
      </c>
      <c r="H110" s="2">
        <f t="shared" si="21"/>
        <v>0</v>
      </c>
      <c r="I110" s="55">
        <f t="shared" si="22"/>
        <v>0</v>
      </c>
      <c r="J110" s="54">
        <f t="shared" si="23"/>
        <v>0</v>
      </c>
      <c r="K110" s="54">
        <f t="shared" si="24"/>
        <v>0</v>
      </c>
      <c r="L110" s="159"/>
    </row>
    <row r="111" spans="1:12" s="11" customFormat="1" ht="18" customHeight="1">
      <c r="A111" s="4" t="s">
        <v>128</v>
      </c>
      <c r="B111" s="80"/>
      <c r="C111" s="7"/>
      <c r="D111" s="7"/>
      <c r="E111" s="7"/>
      <c r="F111" s="7"/>
      <c r="G111" s="6">
        <f t="shared" si="20"/>
        <v>0</v>
      </c>
      <c r="H111" s="2">
        <f t="shared" si="21"/>
        <v>0</v>
      </c>
      <c r="I111" s="55">
        <f t="shared" si="22"/>
        <v>0</v>
      </c>
      <c r="J111" s="54">
        <f t="shared" si="23"/>
        <v>0</v>
      </c>
      <c r="K111" s="54">
        <f t="shared" si="24"/>
        <v>0</v>
      </c>
      <c r="L111" s="159"/>
    </row>
    <row r="112" spans="1:12" ht="18" customHeight="1">
      <c r="A112" s="13" t="s">
        <v>238</v>
      </c>
      <c r="B112" s="80"/>
      <c r="C112" s="7"/>
      <c r="D112" s="7"/>
      <c r="E112" s="7"/>
      <c r="F112" s="7"/>
      <c r="G112" s="6">
        <f t="shared" si="20"/>
        <v>0</v>
      </c>
      <c r="H112" s="2">
        <f t="shared" si="21"/>
        <v>0</v>
      </c>
      <c r="I112" s="55">
        <f t="shared" si="22"/>
        <v>0</v>
      </c>
      <c r="J112" s="54">
        <f t="shared" si="23"/>
        <v>0</v>
      </c>
      <c r="K112" s="54">
        <f t="shared" si="24"/>
        <v>0</v>
      </c>
      <c r="L112" s="159"/>
    </row>
    <row r="113" spans="1:12" ht="18" customHeight="1">
      <c r="A113" s="4" t="s">
        <v>130</v>
      </c>
      <c r="B113" s="80"/>
      <c r="C113" s="7"/>
      <c r="D113" s="7"/>
      <c r="E113" s="7"/>
      <c r="F113" s="7"/>
      <c r="G113" s="6">
        <f t="shared" si="20"/>
        <v>0</v>
      </c>
      <c r="H113" s="2">
        <f t="shared" si="21"/>
        <v>0</v>
      </c>
      <c r="I113" s="55">
        <f t="shared" si="22"/>
        <v>0</v>
      </c>
      <c r="J113" s="54">
        <f t="shared" si="23"/>
        <v>0</v>
      </c>
      <c r="K113" s="54">
        <f t="shared" si="24"/>
        <v>0</v>
      </c>
      <c r="L113" s="159"/>
    </row>
    <row r="114" spans="1:12" ht="18" customHeight="1">
      <c r="A114" s="13" t="s">
        <v>239</v>
      </c>
      <c r="B114" s="80"/>
      <c r="C114" s="7"/>
      <c r="D114" s="7"/>
      <c r="E114" s="7"/>
      <c r="F114" s="7"/>
      <c r="G114" s="6">
        <f t="shared" si="20"/>
        <v>0</v>
      </c>
      <c r="H114" s="2">
        <f t="shared" si="21"/>
        <v>0</v>
      </c>
      <c r="I114" s="55">
        <f t="shared" si="22"/>
        <v>0</v>
      </c>
      <c r="J114" s="54">
        <f t="shared" si="23"/>
        <v>0</v>
      </c>
      <c r="K114" s="54">
        <f t="shared" si="24"/>
        <v>0</v>
      </c>
      <c r="L114" s="159"/>
    </row>
    <row r="115" spans="1:12" ht="18" customHeight="1">
      <c r="A115" s="4" t="s">
        <v>132</v>
      </c>
      <c r="B115" s="82"/>
      <c r="C115" s="7"/>
      <c r="D115" s="7"/>
      <c r="E115" s="7"/>
      <c r="F115" s="7"/>
      <c r="G115" s="6">
        <f t="shared" si="20"/>
        <v>0</v>
      </c>
      <c r="H115" s="2">
        <f t="shared" si="21"/>
        <v>0</v>
      </c>
      <c r="I115" s="55">
        <f t="shared" si="22"/>
        <v>0</v>
      </c>
      <c r="J115" s="54">
        <f t="shared" si="23"/>
        <v>0</v>
      </c>
      <c r="K115" s="54">
        <f t="shared" si="24"/>
        <v>0</v>
      </c>
      <c r="L115" s="159"/>
    </row>
    <row r="116" spans="1:12" ht="18" customHeight="1">
      <c r="A116" s="149" t="s">
        <v>905</v>
      </c>
      <c r="B116" s="149"/>
      <c r="C116" s="3"/>
      <c r="D116" s="3"/>
      <c r="E116" s="3"/>
      <c r="F116" s="3"/>
      <c r="G116" s="3"/>
      <c r="H116" s="3"/>
      <c r="I116" s="56">
        <f>SUM(I98:I115)</f>
        <v>1426.558</v>
      </c>
      <c r="J116" s="56">
        <f>SUM(J98:J115)</f>
        <v>307.5299999999999</v>
      </c>
      <c r="K116" s="56">
        <f>SUM(K98:K115)</f>
        <v>1734.088</v>
      </c>
      <c r="L116" s="159"/>
    </row>
    <row r="117" spans="1:12" ht="25.5">
      <c r="A117" s="155" t="s">
        <v>240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7"/>
    </row>
    <row r="118" spans="1:12" ht="14.25">
      <c r="A118" s="157" t="s">
        <v>900</v>
      </c>
      <c r="B118" s="157"/>
      <c r="E118" s="157" t="s">
        <v>1146</v>
      </c>
      <c r="F118" s="157"/>
      <c r="G118" s="157"/>
      <c r="H118" s="157"/>
      <c r="J118" s="158"/>
      <c r="K118" s="158"/>
      <c r="L118" s="158"/>
    </row>
    <row r="119" spans="1:12" ht="18" customHeight="1">
      <c r="A119" s="154" t="s">
        <v>906</v>
      </c>
      <c r="B119" s="149" t="s">
        <v>907</v>
      </c>
      <c r="C119" s="149" t="s">
        <v>908</v>
      </c>
      <c r="D119" s="149"/>
      <c r="E119" s="149" t="s">
        <v>909</v>
      </c>
      <c r="F119" s="149"/>
      <c r="G119" s="149" t="s">
        <v>910</v>
      </c>
      <c r="H119" s="149"/>
      <c r="I119" s="153" t="s">
        <v>911</v>
      </c>
      <c r="J119" s="153"/>
      <c r="K119" s="153"/>
      <c r="L119" s="149" t="s">
        <v>86</v>
      </c>
    </row>
    <row r="120" spans="1:12" ht="18" customHeight="1">
      <c r="A120" s="154"/>
      <c r="B120" s="149"/>
      <c r="C120" s="2" t="s">
        <v>901</v>
      </c>
      <c r="D120" s="2" t="s">
        <v>902</v>
      </c>
      <c r="E120" s="2" t="s">
        <v>901</v>
      </c>
      <c r="F120" s="2" t="s">
        <v>902</v>
      </c>
      <c r="G120" s="2" t="s">
        <v>901</v>
      </c>
      <c r="H120" s="2" t="s">
        <v>902</v>
      </c>
      <c r="I120" s="54" t="s">
        <v>903</v>
      </c>
      <c r="J120" s="54" t="s">
        <v>904</v>
      </c>
      <c r="K120" s="54" t="s">
        <v>905</v>
      </c>
      <c r="L120" s="149"/>
    </row>
    <row r="121" spans="1:12" ht="18" customHeight="1">
      <c r="A121" s="13" t="s">
        <v>967</v>
      </c>
      <c r="B121" s="6" t="s">
        <v>241</v>
      </c>
      <c r="C121" s="14">
        <v>6728</v>
      </c>
      <c r="D121" s="8">
        <v>138</v>
      </c>
      <c r="E121" s="14">
        <v>6937</v>
      </c>
      <c r="F121" s="8">
        <v>162</v>
      </c>
      <c r="G121" s="6">
        <f aca="true" t="shared" si="25" ref="G121:G138">E121-C121</f>
        <v>209</v>
      </c>
      <c r="H121" s="2">
        <f aca="true" t="shared" si="26" ref="H121:H138">F121-D121</f>
        <v>24</v>
      </c>
      <c r="I121" s="55">
        <f aca="true" t="shared" si="27" ref="I121:I138">G121*0.589</f>
        <v>123.101</v>
      </c>
      <c r="J121" s="54">
        <f aca="true" t="shared" si="28" ref="J121:J138">H121*2.01</f>
        <v>48.239999999999995</v>
      </c>
      <c r="K121" s="54">
        <f aca="true" t="shared" si="29" ref="K121:K138">I121+J121</f>
        <v>171.341</v>
      </c>
      <c r="L121" s="159" t="s">
        <v>1300</v>
      </c>
    </row>
    <row r="122" spans="1:12" ht="18" customHeight="1">
      <c r="A122" s="15" t="s">
        <v>199</v>
      </c>
      <c r="B122" s="6" t="s">
        <v>242</v>
      </c>
      <c r="C122" s="14">
        <v>2733</v>
      </c>
      <c r="D122" s="8">
        <v>0</v>
      </c>
      <c r="E122" s="14">
        <v>3092</v>
      </c>
      <c r="F122" s="8">
        <v>11</v>
      </c>
      <c r="G122" s="6">
        <f t="shared" si="25"/>
        <v>359</v>
      </c>
      <c r="H122" s="2">
        <f t="shared" si="26"/>
        <v>11</v>
      </c>
      <c r="I122" s="55">
        <f t="shared" si="27"/>
        <v>211.451</v>
      </c>
      <c r="J122" s="54">
        <f t="shared" si="28"/>
        <v>22.11</v>
      </c>
      <c r="K122" s="54">
        <f t="shared" si="29"/>
        <v>233.56099999999998</v>
      </c>
      <c r="L122" s="159"/>
    </row>
    <row r="123" spans="1:12" ht="18" customHeight="1">
      <c r="A123" s="15" t="s">
        <v>968</v>
      </c>
      <c r="B123" s="6" t="s">
        <v>243</v>
      </c>
      <c r="C123" s="14">
        <v>3784</v>
      </c>
      <c r="D123" s="8">
        <v>0</v>
      </c>
      <c r="E123" s="14">
        <v>4208</v>
      </c>
      <c r="F123" s="8">
        <v>5</v>
      </c>
      <c r="G123" s="6">
        <f t="shared" si="25"/>
        <v>424</v>
      </c>
      <c r="H123" s="2">
        <f t="shared" si="26"/>
        <v>5</v>
      </c>
      <c r="I123" s="55">
        <f t="shared" si="27"/>
        <v>249.736</v>
      </c>
      <c r="J123" s="54">
        <f t="shared" si="28"/>
        <v>10.049999999999999</v>
      </c>
      <c r="K123" s="54">
        <f t="shared" si="29"/>
        <v>259.786</v>
      </c>
      <c r="L123" s="159"/>
    </row>
    <row r="124" spans="1:12" ht="18" customHeight="1">
      <c r="A124" s="15" t="s">
        <v>969</v>
      </c>
      <c r="B124" s="6" t="s">
        <v>244</v>
      </c>
      <c r="C124" s="14">
        <v>4682</v>
      </c>
      <c r="D124" s="8">
        <v>45</v>
      </c>
      <c r="E124" s="14">
        <v>4993</v>
      </c>
      <c r="F124" s="8">
        <v>54</v>
      </c>
      <c r="G124" s="6">
        <f t="shared" si="25"/>
        <v>311</v>
      </c>
      <c r="H124" s="2">
        <f t="shared" si="26"/>
        <v>9</v>
      </c>
      <c r="I124" s="55">
        <f t="shared" si="27"/>
        <v>183.179</v>
      </c>
      <c r="J124" s="54">
        <f t="shared" si="28"/>
        <v>18.089999999999996</v>
      </c>
      <c r="K124" s="54">
        <f t="shared" si="29"/>
        <v>201.269</v>
      </c>
      <c r="L124" s="159"/>
    </row>
    <row r="125" spans="1:12" ht="18" customHeight="1">
      <c r="A125" s="15" t="s">
        <v>970</v>
      </c>
      <c r="B125" s="6" t="s">
        <v>245</v>
      </c>
      <c r="C125" s="14">
        <v>1067</v>
      </c>
      <c r="D125" s="8">
        <v>965</v>
      </c>
      <c r="E125" s="14">
        <v>1330</v>
      </c>
      <c r="F125" s="8">
        <v>978</v>
      </c>
      <c r="G125" s="6">
        <f t="shared" si="25"/>
        <v>263</v>
      </c>
      <c r="H125" s="2">
        <f t="shared" si="26"/>
        <v>13</v>
      </c>
      <c r="I125" s="55">
        <f t="shared" si="27"/>
        <v>154.90699999999998</v>
      </c>
      <c r="J125" s="54">
        <f t="shared" si="28"/>
        <v>26.129999999999995</v>
      </c>
      <c r="K125" s="54">
        <f t="shared" si="29"/>
        <v>181.03699999999998</v>
      </c>
      <c r="L125" s="159"/>
    </row>
    <row r="126" spans="1:12" ht="18" customHeight="1">
      <c r="A126" s="15" t="s">
        <v>971</v>
      </c>
      <c r="B126" s="6" t="s">
        <v>246</v>
      </c>
      <c r="C126" s="14">
        <v>5285</v>
      </c>
      <c r="D126" s="8">
        <v>2487</v>
      </c>
      <c r="E126" s="14">
        <v>5411</v>
      </c>
      <c r="F126" s="8">
        <v>2498</v>
      </c>
      <c r="G126" s="6">
        <f t="shared" si="25"/>
        <v>126</v>
      </c>
      <c r="H126" s="2">
        <f t="shared" si="26"/>
        <v>11</v>
      </c>
      <c r="I126" s="55">
        <f t="shared" si="27"/>
        <v>74.214</v>
      </c>
      <c r="J126" s="54">
        <f t="shared" si="28"/>
        <v>22.11</v>
      </c>
      <c r="K126" s="54">
        <f t="shared" si="29"/>
        <v>96.324</v>
      </c>
      <c r="L126" s="159"/>
    </row>
    <row r="127" spans="1:12" ht="18" customHeight="1">
      <c r="A127" s="15" t="s">
        <v>972</v>
      </c>
      <c r="B127" s="6" t="s">
        <v>247</v>
      </c>
      <c r="C127" s="14">
        <v>9880</v>
      </c>
      <c r="D127" s="8">
        <v>0</v>
      </c>
      <c r="E127" s="14">
        <v>9934</v>
      </c>
      <c r="F127" s="8">
        <v>35</v>
      </c>
      <c r="G127" s="6">
        <f t="shared" si="25"/>
        <v>54</v>
      </c>
      <c r="H127" s="2">
        <f t="shared" si="26"/>
        <v>35</v>
      </c>
      <c r="I127" s="55">
        <f t="shared" si="27"/>
        <v>31.805999999999997</v>
      </c>
      <c r="J127" s="54">
        <f t="shared" si="28"/>
        <v>70.35</v>
      </c>
      <c r="K127" s="54">
        <f t="shared" si="29"/>
        <v>102.15599999999999</v>
      </c>
      <c r="L127" s="159"/>
    </row>
    <row r="128" spans="1:12" ht="18" customHeight="1">
      <c r="A128" s="15" t="s">
        <v>973</v>
      </c>
      <c r="B128" s="6" t="s">
        <v>248</v>
      </c>
      <c r="C128" s="14">
        <v>2754</v>
      </c>
      <c r="D128" s="8">
        <v>0</v>
      </c>
      <c r="E128" s="14">
        <v>3189</v>
      </c>
      <c r="F128" s="8">
        <v>40</v>
      </c>
      <c r="G128" s="6">
        <f t="shared" si="25"/>
        <v>435</v>
      </c>
      <c r="H128" s="2">
        <f t="shared" si="26"/>
        <v>40</v>
      </c>
      <c r="I128" s="55">
        <f t="shared" si="27"/>
        <v>256.215</v>
      </c>
      <c r="J128" s="54">
        <f t="shared" si="28"/>
        <v>80.39999999999999</v>
      </c>
      <c r="K128" s="54">
        <f t="shared" si="29"/>
        <v>336.61499999999995</v>
      </c>
      <c r="L128" s="159"/>
    </row>
    <row r="129" spans="1:12" ht="18" customHeight="1">
      <c r="A129" s="15" t="s">
        <v>974</v>
      </c>
      <c r="B129" s="6" t="s">
        <v>249</v>
      </c>
      <c r="C129" s="14">
        <v>11778</v>
      </c>
      <c r="D129" s="8">
        <v>2186</v>
      </c>
      <c r="E129" s="14">
        <v>11989</v>
      </c>
      <c r="F129" s="8">
        <v>2193</v>
      </c>
      <c r="G129" s="6">
        <f t="shared" si="25"/>
        <v>211</v>
      </c>
      <c r="H129" s="2">
        <f t="shared" si="26"/>
        <v>7</v>
      </c>
      <c r="I129" s="55">
        <f t="shared" si="27"/>
        <v>124.279</v>
      </c>
      <c r="J129" s="54">
        <f t="shared" si="28"/>
        <v>14.069999999999999</v>
      </c>
      <c r="K129" s="54">
        <f t="shared" si="29"/>
        <v>138.349</v>
      </c>
      <c r="L129" s="159"/>
    </row>
    <row r="130" spans="1:12" ht="18" customHeight="1">
      <c r="A130" s="15" t="s">
        <v>975</v>
      </c>
      <c r="B130" s="6" t="s">
        <v>250</v>
      </c>
      <c r="C130" s="14">
        <v>1723</v>
      </c>
      <c r="D130" s="8">
        <v>93</v>
      </c>
      <c r="E130" s="14">
        <v>1835</v>
      </c>
      <c r="F130" s="8">
        <v>95</v>
      </c>
      <c r="G130" s="6">
        <f t="shared" si="25"/>
        <v>112</v>
      </c>
      <c r="H130" s="2">
        <f t="shared" si="26"/>
        <v>2</v>
      </c>
      <c r="I130" s="55">
        <f t="shared" si="27"/>
        <v>65.96799999999999</v>
      </c>
      <c r="J130" s="54">
        <f t="shared" si="28"/>
        <v>4.02</v>
      </c>
      <c r="K130" s="54">
        <f t="shared" si="29"/>
        <v>69.98799999999999</v>
      </c>
      <c r="L130" s="159"/>
    </row>
    <row r="131" spans="1:12" ht="18" customHeight="1">
      <c r="A131" s="15" t="s">
        <v>200</v>
      </c>
      <c r="B131" s="6" t="s">
        <v>251</v>
      </c>
      <c r="C131" s="14">
        <v>5159</v>
      </c>
      <c r="D131" s="14">
        <v>26</v>
      </c>
      <c r="E131" s="14">
        <v>5621</v>
      </c>
      <c r="F131" s="14">
        <v>30</v>
      </c>
      <c r="G131" s="6">
        <f t="shared" si="25"/>
        <v>462</v>
      </c>
      <c r="H131" s="2">
        <f t="shared" si="26"/>
        <v>4</v>
      </c>
      <c r="I131" s="55">
        <f t="shared" si="27"/>
        <v>272.118</v>
      </c>
      <c r="J131" s="54">
        <f t="shared" si="28"/>
        <v>8.04</v>
      </c>
      <c r="K131" s="54">
        <f t="shared" si="29"/>
        <v>280.158</v>
      </c>
      <c r="L131" s="159"/>
    </row>
    <row r="132" spans="1:12" ht="18" customHeight="1">
      <c r="A132" s="15" t="s">
        <v>201</v>
      </c>
      <c r="B132" s="8" t="s">
        <v>1305</v>
      </c>
      <c r="C132" s="14">
        <v>15548</v>
      </c>
      <c r="D132" s="14">
        <v>823</v>
      </c>
      <c r="E132" s="14">
        <v>15848</v>
      </c>
      <c r="F132" s="14">
        <v>844</v>
      </c>
      <c r="G132" s="6">
        <f t="shared" si="25"/>
        <v>300</v>
      </c>
      <c r="H132" s="2">
        <f t="shared" si="26"/>
        <v>21</v>
      </c>
      <c r="I132" s="55">
        <f t="shared" si="27"/>
        <v>176.7</v>
      </c>
      <c r="J132" s="54">
        <f t="shared" si="28"/>
        <v>42.209999999999994</v>
      </c>
      <c r="K132" s="54">
        <f t="shared" si="29"/>
        <v>218.90999999999997</v>
      </c>
      <c r="L132" s="159"/>
    </row>
    <row r="133" spans="1:12" ht="18" customHeight="1">
      <c r="A133" s="15" t="s">
        <v>202</v>
      </c>
      <c r="B133" s="8" t="s">
        <v>252</v>
      </c>
      <c r="C133" s="14">
        <v>34739</v>
      </c>
      <c r="D133" s="14">
        <v>170</v>
      </c>
      <c r="E133" s="14">
        <v>36097</v>
      </c>
      <c r="F133" s="14">
        <v>188</v>
      </c>
      <c r="G133" s="6">
        <f t="shared" si="25"/>
        <v>1358</v>
      </c>
      <c r="H133" s="2">
        <f t="shared" si="26"/>
        <v>18</v>
      </c>
      <c r="I133" s="55">
        <f t="shared" si="27"/>
        <v>799.862</v>
      </c>
      <c r="J133" s="54">
        <f t="shared" si="28"/>
        <v>36.17999999999999</v>
      </c>
      <c r="K133" s="54">
        <f t="shared" si="29"/>
        <v>836.0419999999999</v>
      </c>
      <c r="L133" s="159"/>
    </row>
    <row r="134" spans="1:12" ht="18" customHeight="1">
      <c r="A134" s="15" t="s">
        <v>203</v>
      </c>
      <c r="B134" s="8" t="s">
        <v>253</v>
      </c>
      <c r="C134" s="14">
        <v>15779</v>
      </c>
      <c r="D134" s="14">
        <v>819</v>
      </c>
      <c r="E134" s="14">
        <v>16583</v>
      </c>
      <c r="F134" s="14">
        <v>832</v>
      </c>
      <c r="G134" s="6">
        <f t="shared" si="25"/>
        <v>804</v>
      </c>
      <c r="H134" s="2">
        <f t="shared" si="26"/>
        <v>13</v>
      </c>
      <c r="I134" s="55">
        <f t="shared" si="27"/>
        <v>473.556</v>
      </c>
      <c r="J134" s="54">
        <f t="shared" si="28"/>
        <v>26.129999999999995</v>
      </c>
      <c r="K134" s="54">
        <f t="shared" si="29"/>
        <v>499.686</v>
      </c>
      <c r="L134" s="159"/>
    </row>
    <row r="135" spans="1:12" ht="18" customHeight="1">
      <c r="A135" s="15" t="s">
        <v>204</v>
      </c>
      <c r="B135" s="8" t="s">
        <v>1139</v>
      </c>
      <c r="C135" s="14">
        <v>15371</v>
      </c>
      <c r="D135" s="14">
        <v>81</v>
      </c>
      <c r="E135" s="14">
        <v>15489</v>
      </c>
      <c r="F135" s="14">
        <v>92</v>
      </c>
      <c r="G135" s="6">
        <f t="shared" si="25"/>
        <v>118</v>
      </c>
      <c r="H135" s="2">
        <f t="shared" si="26"/>
        <v>11</v>
      </c>
      <c r="I135" s="55">
        <f t="shared" si="27"/>
        <v>69.502</v>
      </c>
      <c r="J135" s="54">
        <f t="shared" si="28"/>
        <v>22.11</v>
      </c>
      <c r="K135" s="54">
        <f t="shared" si="29"/>
        <v>91.612</v>
      </c>
      <c r="L135" s="159"/>
    </row>
    <row r="136" spans="1:12" ht="18" customHeight="1">
      <c r="A136" s="15" t="s">
        <v>205</v>
      </c>
      <c r="B136" s="8" t="s">
        <v>254</v>
      </c>
      <c r="C136" s="14">
        <v>9657</v>
      </c>
      <c r="D136" s="14">
        <v>70</v>
      </c>
      <c r="E136" s="14">
        <v>10145</v>
      </c>
      <c r="F136" s="14">
        <v>82</v>
      </c>
      <c r="G136" s="6">
        <f t="shared" si="25"/>
        <v>488</v>
      </c>
      <c r="H136" s="2">
        <f t="shared" si="26"/>
        <v>12</v>
      </c>
      <c r="I136" s="55">
        <f t="shared" si="27"/>
        <v>287.43199999999996</v>
      </c>
      <c r="J136" s="54">
        <f t="shared" si="28"/>
        <v>24.119999999999997</v>
      </c>
      <c r="K136" s="54">
        <f t="shared" si="29"/>
        <v>311.55199999999996</v>
      </c>
      <c r="L136" s="159"/>
    </row>
    <row r="137" spans="1:12" ht="18" customHeight="1">
      <c r="A137" s="15" t="s">
        <v>206</v>
      </c>
      <c r="B137" s="8" t="s">
        <v>255</v>
      </c>
      <c r="C137" s="14">
        <v>20578</v>
      </c>
      <c r="D137" s="14">
        <v>958</v>
      </c>
      <c r="E137" s="14">
        <v>22301</v>
      </c>
      <c r="F137" s="14">
        <v>988</v>
      </c>
      <c r="G137" s="6">
        <f t="shared" si="25"/>
        <v>1723</v>
      </c>
      <c r="H137" s="2">
        <f t="shared" si="26"/>
        <v>30</v>
      </c>
      <c r="I137" s="55">
        <f t="shared" si="27"/>
        <v>1014.847</v>
      </c>
      <c r="J137" s="54">
        <f t="shared" si="28"/>
        <v>60.3</v>
      </c>
      <c r="K137" s="54">
        <f t="shared" si="29"/>
        <v>1075.147</v>
      </c>
      <c r="L137" s="159"/>
    </row>
    <row r="138" spans="1:12" ht="18" customHeight="1">
      <c r="A138" s="15" t="s">
        <v>207</v>
      </c>
      <c r="B138" s="8" t="s">
        <v>256</v>
      </c>
      <c r="C138" s="14">
        <v>7960</v>
      </c>
      <c r="D138" s="14">
        <v>29</v>
      </c>
      <c r="E138" s="14">
        <v>7960</v>
      </c>
      <c r="F138" s="14">
        <v>29</v>
      </c>
      <c r="G138" s="6">
        <f t="shared" si="25"/>
        <v>0</v>
      </c>
      <c r="H138" s="2">
        <f t="shared" si="26"/>
        <v>0</v>
      </c>
      <c r="I138" s="55">
        <f t="shared" si="27"/>
        <v>0</v>
      </c>
      <c r="J138" s="54">
        <f t="shared" si="28"/>
        <v>0</v>
      </c>
      <c r="K138" s="54">
        <f t="shared" si="29"/>
        <v>0</v>
      </c>
      <c r="L138" s="159"/>
    </row>
    <row r="139" spans="1:12" ht="18" customHeight="1">
      <c r="A139" s="149" t="s">
        <v>905</v>
      </c>
      <c r="B139" s="149"/>
      <c r="C139" s="3"/>
      <c r="D139" s="3"/>
      <c r="E139" s="3"/>
      <c r="F139" s="3"/>
      <c r="G139" s="3"/>
      <c r="H139" s="3"/>
      <c r="I139" s="56">
        <f>SUM(I121:I138)</f>
        <v>4568.873</v>
      </c>
      <c r="J139" s="56">
        <f>SUM(J121:J138)</f>
        <v>534.66</v>
      </c>
      <c r="K139" s="56">
        <f>SUM(K121:K138)</f>
        <v>5103.532999999999</v>
      </c>
      <c r="L139" s="159"/>
    </row>
    <row r="140" spans="1:12" ht="25.5">
      <c r="A140" s="155" t="s">
        <v>240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7"/>
    </row>
    <row r="141" spans="1:12" ht="14.25">
      <c r="A141" s="157" t="s">
        <v>900</v>
      </c>
      <c r="B141" s="157"/>
      <c r="E141" s="157" t="s">
        <v>1146</v>
      </c>
      <c r="F141" s="157"/>
      <c r="G141" s="157"/>
      <c r="H141" s="157"/>
      <c r="J141" s="158"/>
      <c r="K141" s="158"/>
      <c r="L141" s="158"/>
    </row>
    <row r="142" spans="1:12" ht="18" customHeight="1">
      <c r="A142" s="154" t="s">
        <v>906</v>
      </c>
      <c r="B142" s="149" t="s">
        <v>907</v>
      </c>
      <c r="C142" s="149" t="s">
        <v>908</v>
      </c>
      <c r="D142" s="149"/>
      <c r="E142" s="149" t="s">
        <v>909</v>
      </c>
      <c r="F142" s="149"/>
      <c r="G142" s="149" t="s">
        <v>910</v>
      </c>
      <c r="H142" s="149"/>
      <c r="I142" s="153" t="s">
        <v>911</v>
      </c>
      <c r="J142" s="153"/>
      <c r="K142" s="153"/>
      <c r="L142" s="149" t="s">
        <v>86</v>
      </c>
    </row>
    <row r="143" spans="1:12" ht="18" customHeight="1">
      <c r="A143" s="154"/>
      <c r="B143" s="149"/>
      <c r="C143" s="2" t="s">
        <v>901</v>
      </c>
      <c r="D143" s="2" t="s">
        <v>902</v>
      </c>
      <c r="E143" s="2" t="s">
        <v>901</v>
      </c>
      <c r="F143" s="2" t="s">
        <v>902</v>
      </c>
      <c r="G143" s="2" t="s">
        <v>901</v>
      </c>
      <c r="H143" s="2" t="s">
        <v>902</v>
      </c>
      <c r="I143" s="54" t="s">
        <v>903</v>
      </c>
      <c r="J143" s="54" t="s">
        <v>904</v>
      </c>
      <c r="K143" s="54" t="s">
        <v>905</v>
      </c>
      <c r="L143" s="149"/>
    </row>
    <row r="144" spans="1:12" ht="18" customHeight="1">
      <c r="A144" s="13" t="s">
        <v>977</v>
      </c>
      <c r="B144" s="8" t="s">
        <v>257</v>
      </c>
      <c r="C144" s="14">
        <v>13415</v>
      </c>
      <c r="D144" s="14">
        <v>1130</v>
      </c>
      <c r="E144" s="14">
        <v>13989</v>
      </c>
      <c r="F144" s="14">
        <v>1155</v>
      </c>
      <c r="G144" s="6">
        <f aca="true" t="shared" si="30" ref="G144:G161">E144-C144</f>
        <v>574</v>
      </c>
      <c r="H144" s="2">
        <f aca="true" t="shared" si="31" ref="H144:H161">F144-D144</f>
        <v>25</v>
      </c>
      <c r="I144" s="55">
        <f aca="true" t="shared" si="32" ref="I144:I161">G144*0.589</f>
        <v>338.08599999999996</v>
      </c>
      <c r="J144" s="54">
        <f aca="true" t="shared" si="33" ref="J144:J161">H144*2.01</f>
        <v>50.24999999999999</v>
      </c>
      <c r="K144" s="54">
        <f aca="true" t="shared" si="34" ref="K144:K161">I144+J144</f>
        <v>388.33599999999996</v>
      </c>
      <c r="L144" s="159" t="s">
        <v>1300</v>
      </c>
    </row>
    <row r="145" spans="1:12" ht="18" customHeight="1">
      <c r="A145" s="15" t="s">
        <v>210</v>
      </c>
      <c r="B145" s="8" t="s">
        <v>258</v>
      </c>
      <c r="C145" s="14">
        <v>8641</v>
      </c>
      <c r="D145" s="14">
        <v>136</v>
      </c>
      <c r="E145" s="14">
        <v>8905</v>
      </c>
      <c r="F145" s="14">
        <v>142</v>
      </c>
      <c r="G145" s="6">
        <f t="shared" si="30"/>
        <v>264</v>
      </c>
      <c r="H145" s="2">
        <f t="shared" si="31"/>
        <v>6</v>
      </c>
      <c r="I145" s="55">
        <f t="shared" si="32"/>
        <v>155.49599999999998</v>
      </c>
      <c r="J145" s="54">
        <f t="shared" si="33"/>
        <v>12.059999999999999</v>
      </c>
      <c r="K145" s="54">
        <f t="shared" si="34"/>
        <v>167.55599999999998</v>
      </c>
      <c r="L145" s="159"/>
    </row>
    <row r="146" spans="1:12" ht="18" customHeight="1">
      <c r="A146" s="13" t="s">
        <v>978</v>
      </c>
      <c r="B146" s="8" t="s">
        <v>259</v>
      </c>
      <c r="C146" s="14">
        <v>10604</v>
      </c>
      <c r="D146" s="14">
        <v>332</v>
      </c>
      <c r="E146" s="14">
        <v>10925</v>
      </c>
      <c r="F146" s="14">
        <v>362</v>
      </c>
      <c r="G146" s="6">
        <f t="shared" si="30"/>
        <v>321</v>
      </c>
      <c r="H146" s="2">
        <f t="shared" si="31"/>
        <v>30</v>
      </c>
      <c r="I146" s="55">
        <f t="shared" si="32"/>
        <v>189.069</v>
      </c>
      <c r="J146" s="54">
        <f t="shared" si="33"/>
        <v>60.3</v>
      </c>
      <c r="K146" s="54">
        <f t="shared" si="34"/>
        <v>249.36899999999997</v>
      </c>
      <c r="L146" s="159"/>
    </row>
    <row r="147" spans="1:12" ht="18" customHeight="1">
      <c r="A147" s="15" t="s">
        <v>979</v>
      </c>
      <c r="B147" s="8" t="s">
        <v>260</v>
      </c>
      <c r="C147" s="14">
        <v>4523</v>
      </c>
      <c r="D147" s="14">
        <v>2044</v>
      </c>
      <c r="E147" s="14">
        <v>5235</v>
      </c>
      <c r="F147" s="14">
        <v>2059</v>
      </c>
      <c r="G147" s="6">
        <f t="shared" si="30"/>
        <v>712</v>
      </c>
      <c r="H147" s="2">
        <f t="shared" si="31"/>
        <v>15</v>
      </c>
      <c r="I147" s="55">
        <f t="shared" si="32"/>
        <v>419.368</v>
      </c>
      <c r="J147" s="54">
        <f t="shared" si="33"/>
        <v>30.15</v>
      </c>
      <c r="K147" s="54">
        <f t="shared" si="34"/>
        <v>449.518</v>
      </c>
      <c r="L147" s="159"/>
    </row>
    <row r="148" spans="1:12" ht="18" customHeight="1">
      <c r="A148" s="13" t="s">
        <v>980</v>
      </c>
      <c r="B148" s="8" t="s">
        <v>261</v>
      </c>
      <c r="C148" s="14">
        <v>9061</v>
      </c>
      <c r="D148" s="14">
        <v>1390</v>
      </c>
      <c r="E148" s="14">
        <v>9062</v>
      </c>
      <c r="F148" s="14">
        <v>1390</v>
      </c>
      <c r="G148" s="6">
        <f t="shared" si="30"/>
        <v>1</v>
      </c>
      <c r="H148" s="2">
        <f t="shared" si="31"/>
        <v>0</v>
      </c>
      <c r="I148" s="55">
        <f t="shared" si="32"/>
        <v>0.589</v>
      </c>
      <c r="J148" s="54">
        <f t="shared" si="33"/>
        <v>0</v>
      </c>
      <c r="K148" s="54">
        <f t="shared" si="34"/>
        <v>0.589</v>
      </c>
      <c r="L148" s="159"/>
    </row>
    <row r="149" spans="1:12" ht="18" customHeight="1">
      <c r="A149" s="15" t="s">
        <v>981</v>
      </c>
      <c r="B149" s="8" t="s">
        <v>262</v>
      </c>
      <c r="C149" s="14">
        <v>22301</v>
      </c>
      <c r="D149" s="14">
        <v>172</v>
      </c>
      <c r="E149" s="14">
        <v>23890</v>
      </c>
      <c r="F149" s="14">
        <v>192</v>
      </c>
      <c r="G149" s="6">
        <f t="shared" si="30"/>
        <v>1589</v>
      </c>
      <c r="H149" s="2">
        <f t="shared" si="31"/>
        <v>20</v>
      </c>
      <c r="I149" s="55">
        <f t="shared" si="32"/>
        <v>935.9209999999999</v>
      </c>
      <c r="J149" s="54">
        <f t="shared" si="33"/>
        <v>40.199999999999996</v>
      </c>
      <c r="K149" s="54">
        <f t="shared" si="34"/>
        <v>976.121</v>
      </c>
      <c r="L149" s="159"/>
    </row>
    <row r="150" spans="1:12" ht="18" customHeight="1">
      <c r="A150" s="13" t="s">
        <v>982</v>
      </c>
      <c r="B150" s="8" t="s">
        <v>263</v>
      </c>
      <c r="C150" s="14">
        <v>6552</v>
      </c>
      <c r="D150" s="14">
        <v>1563</v>
      </c>
      <c r="E150" s="14">
        <v>7456</v>
      </c>
      <c r="F150" s="14">
        <v>1584</v>
      </c>
      <c r="G150" s="6">
        <f t="shared" si="30"/>
        <v>904</v>
      </c>
      <c r="H150" s="2">
        <f t="shared" si="31"/>
        <v>21</v>
      </c>
      <c r="I150" s="55">
        <f t="shared" si="32"/>
        <v>532.456</v>
      </c>
      <c r="J150" s="54">
        <f t="shared" si="33"/>
        <v>42.209999999999994</v>
      </c>
      <c r="K150" s="54">
        <f t="shared" si="34"/>
        <v>574.666</v>
      </c>
      <c r="L150" s="159"/>
    </row>
    <row r="151" spans="1:12" ht="18" customHeight="1">
      <c r="A151" s="15" t="s">
        <v>983</v>
      </c>
      <c r="B151" s="8" t="s">
        <v>264</v>
      </c>
      <c r="C151" s="14">
        <v>3394</v>
      </c>
      <c r="D151" s="14">
        <v>303</v>
      </c>
      <c r="E151" s="14">
        <v>3818</v>
      </c>
      <c r="F151" s="14">
        <v>310</v>
      </c>
      <c r="G151" s="6">
        <f t="shared" si="30"/>
        <v>424</v>
      </c>
      <c r="H151" s="2">
        <f t="shared" si="31"/>
        <v>7</v>
      </c>
      <c r="I151" s="55">
        <f t="shared" si="32"/>
        <v>249.736</v>
      </c>
      <c r="J151" s="54">
        <f t="shared" si="33"/>
        <v>14.069999999999999</v>
      </c>
      <c r="K151" s="54">
        <f t="shared" si="34"/>
        <v>263.806</v>
      </c>
      <c r="L151" s="159"/>
    </row>
    <row r="152" spans="1:12" ht="18" customHeight="1">
      <c r="A152" s="13" t="s">
        <v>984</v>
      </c>
      <c r="B152" s="8" t="s">
        <v>265</v>
      </c>
      <c r="C152" s="14">
        <v>4465</v>
      </c>
      <c r="D152" s="14">
        <v>1754</v>
      </c>
      <c r="E152" s="14">
        <v>5574</v>
      </c>
      <c r="F152" s="14">
        <v>1797</v>
      </c>
      <c r="G152" s="6">
        <f t="shared" si="30"/>
        <v>1109</v>
      </c>
      <c r="H152" s="2">
        <f t="shared" si="31"/>
        <v>43</v>
      </c>
      <c r="I152" s="55">
        <f t="shared" si="32"/>
        <v>653.2009999999999</v>
      </c>
      <c r="J152" s="54">
        <f t="shared" si="33"/>
        <v>86.42999999999999</v>
      </c>
      <c r="K152" s="54">
        <f t="shared" si="34"/>
        <v>739.6309999999999</v>
      </c>
      <c r="L152" s="159"/>
    </row>
    <row r="153" spans="1:12" ht="18" customHeight="1">
      <c r="A153" s="15" t="s">
        <v>985</v>
      </c>
      <c r="B153" s="8" t="s">
        <v>266</v>
      </c>
      <c r="C153" s="14">
        <v>8164</v>
      </c>
      <c r="D153" s="14">
        <v>1323</v>
      </c>
      <c r="E153" s="14">
        <v>9116</v>
      </c>
      <c r="F153" s="14">
        <v>1403</v>
      </c>
      <c r="G153" s="6">
        <f t="shared" si="30"/>
        <v>952</v>
      </c>
      <c r="H153" s="2">
        <f t="shared" si="31"/>
        <v>80</v>
      </c>
      <c r="I153" s="55">
        <f t="shared" si="32"/>
        <v>560.728</v>
      </c>
      <c r="J153" s="54">
        <f t="shared" si="33"/>
        <v>160.79999999999998</v>
      </c>
      <c r="K153" s="54">
        <f t="shared" si="34"/>
        <v>721.5279999999999</v>
      </c>
      <c r="L153" s="159"/>
    </row>
    <row r="154" spans="1:12" ht="18" customHeight="1">
      <c r="A154" s="13" t="s">
        <v>211</v>
      </c>
      <c r="B154" s="8" t="s">
        <v>1144</v>
      </c>
      <c r="C154" s="14">
        <v>24263</v>
      </c>
      <c r="D154" s="14">
        <v>4527</v>
      </c>
      <c r="E154" s="14">
        <v>24996</v>
      </c>
      <c r="F154" s="14">
        <v>4556</v>
      </c>
      <c r="G154" s="6">
        <f t="shared" si="30"/>
        <v>733</v>
      </c>
      <c r="H154" s="2">
        <f t="shared" si="31"/>
        <v>29</v>
      </c>
      <c r="I154" s="55">
        <f t="shared" si="32"/>
        <v>431.73699999999997</v>
      </c>
      <c r="J154" s="54">
        <f t="shared" si="33"/>
        <v>58.28999999999999</v>
      </c>
      <c r="K154" s="54">
        <f t="shared" si="34"/>
        <v>490.02699999999993</v>
      </c>
      <c r="L154" s="159"/>
    </row>
    <row r="155" spans="1:12" ht="18" customHeight="1">
      <c r="A155" s="15" t="s">
        <v>212</v>
      </c>
      <c r="B155" s="8" t="s">
        <v>267</v>
      </c>
      <c r="C155" s="14">
        <v>7473</v>
      </c>
      <c r="D155" s="14">
        <v>1541</v>
      </c>
      <c r="E155" s="14">
        <v>8259</v>
      </c>
      <c r="F155" s="14">
        <v>1552</v>
      </c>
      <c r="G155" s="6">
        <f t="shared" si="30"/>
        <v>786</v>
      </c>
      <c r="H155" s="2">
        <f t="shared" si="31"/>
        <v>11</v>
      </c>
      <c r="I155" s="55">
        <f t="shared" si="32"/>
        <v>462.95399999999995</v>
      </c>
      <c r="J155" s="54">
        <f t="shared" si="33"/>
        <v>22.11</v>
      </c>
      <c r="K155" s="54">
        <f t="shared" si="34"/>
        <v>485.06399999999996</v>
      </c>
      <c r="L155" s="159"/>
    </row>
    <row r="156" spans="1:12" ht="18" customHeight="1">
      <c r="A156" s="13" t="s">
        <v>213</v>
      </c>
      <c r="B156" s="8" t="s">
        <v>268</v>
      </c>
      <c r="C156" s="14">
        <v>6245</v>
      </c>
      <c r="D156" s="14">
        <v>708</v>
      </c>
      <c r="E156" s="14">
        <v>6656</v>
      </c>
      <c r="F156" s="14">
        <v>746</v>
      </c>
      <c r="G156" s="6">
        <f t="shared" si="30"/>
        <v>411</v>
      </c>
      <c r="H156" s="2">
        <f t="shared" si="31"/>
        <v>38</v>
      </c>
      <c r="I156" s="55">
        <f t="shared" si="32"/>
        <v>242.07899999999998</v>
      </c>
      <c r="J156" s="54">
        <f t="shared" si="33"/>
        <v>76.38</v>
      </c>
      <c r="K156" s="54">
        <f t="shared" si="34"/>
        <v>318.45899999999995</v>
      </c>
      <c r="L156" s="159"/>
    </row>
    <row r="157" spans="1:12" ht="18" customHeight="1">
      <c r="A157" s="15" t="s">
        <v>214</v>
      </c>
      <c r="B157" s="8" t="s">
        <v>219</v>
      </c>
      <c r="C157" s="14">
        <v>0</v>
      </c>
      <c r="D157" s="14">
        <v>318</v>
      </c>
      <c r="E157" s="14">
        <v>464</v>
      </c>
      <c r="F157" s="14">
        <v>328</v>
      </c>
      <c r="G157" s="6">
        <f t="shared" si="30"/>
        <v>464</v>
      </c>
      <c r="H157" s="2">
        <f t="shared" si="31"/>
        <v>10</v>
      </c>
      <c r="I157" s="55">
        <f t="shared" si="32"/>
        <v>273.296</v>
      </c>
      <c r="J157" s="54">
        <f t="shared" si="33"/>
        <v>20.099999999999998</v>
      </c>
      <c r="K157" s="54">
        <f t="shared" si="34"/>
        <v>293.396</v>
      </c>
      <c r="L157" s="159"/>
    </row>
    <row r="158" spans="1:12" ht="16.5" customHeight="1">
      <c r="A158" s="13" t="s">
        <v>215</v>
      </c>
      <c r="B158" s="8" t="s">
        <v>187</v>
      </c>
      <c r="C158" s="7">
        <v>4417</v>
      </c>
      <c r="D158" s="7">
        <v>35</v>
      </c>
      <c r="E158" s="7">
        <v>5051</v>
      </c>
      <c r="F158" s="7">
        <v>56</v>
      </c>
      <c r="G158" s="6">
        <f t="shared" si="30"/>
        <v>634</v>
      </c>
      <c r="H158" s="2">
        <f t="shared" si="31"/>
        <v>21</v>
      </c>
      <c r="I158" s="55">
        <f t="shared" si="32"/>
        <v>373.426</v>
      </c>
      <c r="J158" s="54">
        <f t="shared" si="33"/>
        <v>42.209999999999994</v>
      </c>
      <c r="K158" s="54">
        <f t="shared" si="34"/>
        <v>415.63599999999997</v>
      </c>
      <c r="L158" s="159"/>
    </row>
    <row r="159" spans="1:12" ht="16.5" customHeight="1">
      <c r="A159" s="15" t="s">
        <v>216</v>
      </c>
      <c r="B159" s="8" t="s">
        <v>192</v>
      </c>
      <c r="C159" s="7">
        <v>4699</v>
      </c>
      <c r="D159" s="7">
        <v>734</v>
      </c>
      <c r="E159" s="7">
        <v>5598</v>
      </c>
      <c r="F159" s="7">
        <v>764</v>
      </c>
      <c r="G159" s="6">
        <f t="shared" si="30"/>
        <v>899</v>
      </c>
      <c r="H159" s="2">
        <f t="shared" si="31"/>
        <v>30</v>
      </c>
      <c r="I159" s="55">
        <f t="shared" si="32"/>
        <v>529.511</v>
      </c>
      <c r="J159" s="54">
        <f t="shared" si="33"/>
        <v>60.3</v>
      </c>
      <c r="K159" s="54">
        <f t="shared" si="34"/>
        <v>589.8109999999999</v>
      </c>
      <c r="L159" s="159"/>
    </row>
    <row r="160" spans="1:12" ht="16.5" customHeight="1">
      <c r="A160" s="13" t="s">
        <v>217</v>
      </c>
      <c r="B160" s="2"/>
      <c r="C160" s="3"/>
      <c r="D160" s="3"/>
      <c r="E160" s="3"/>
      <c r="F160" s="3"/>
      <c r="G160" s="6">
        <f t="shared" si="30"/>
        <v>0</v>
      </c>
      <c r="H160" s="2">
        <f t="shared" si="31"/>
        <v>0</v>
      </c>
      <c r="I160" s="55">
        <f t="shared" si="32"/>
        <v>0</v>
      </c>
      <c r="J160" s="54">
        <f t="shared" si="33"/>
        <v>0</v>
      </c>
      <c r="K160" s="54">
        <f t="shared" si="34"/>
        <v>0</v>
      </c>
      <c r="L160" s="159"/>
    </row>
    <row r="161" spans="1:12" ht="16.5" customHeight="1">
      <c r="A161" s="15" t="s">
        <v>218</v>
      </c>
      <c r="B161" s="2"/>
      <c r="C161" s="3"/>
      <c r="D161" s="3"/>
      <c r="E161" s="3"/>
      <c r="F161" s="3"/>
      <c r="G161" s="6">
        <f t="shared" si="30"/>
        <v>0</v>
      </c>
      <c r="H161" s="2">
        <f t="shared" si="31"/>
        <v>0</v>
      </c>
      <c r="I161" s="55">
        <f t="shared" si="32"/>
        <v>0</v>
      </c>
      <c r="J161" s="54">
        <f t="shared" si="33"/>
        <v>0</v>
      </c>
      <c r="K161" s="54">
        <f t="shared" si="34"/>
        <v>0</v>
      </c>
      <c r="L161" s="159"/>
    </row>
    <row r="162" spans="1:12" ht="18" customHeight="1">
      <c r="A162" s="149" t="s">
        <v>905</v>
      </c>
      <c r="B162" s="149"/>
      <c r="C162" s="3"/>
      <c r="D162" s="3"/>
      <c r="E162" s="3"/>
      <c r="F162" s="3"/>
      <c r="G162" s="3"/>
      <c r="H162" s="3"/>
      <c r="I162" s="56">
        <f>SUM(I144:I161)</f>
        <v>6347.653</v>
      </c>
      <c r="J162" s="56">
        <f>SUM(J144:J161)</f>
        <v>775.8599999999999</v>
      </c>
      <c r="K162" s="56">
        <f>SUM(K144:K161)</f>
        <v>7123.512999999999</v>
      </c>
      <c r="L162" s="159"/>
    </row>
    <row r="163" spans="1:12" ht="18" customHeight="1">
      <c r="A163" s="23"/>
      <c r="B163" s="23"/>
      <c r="C163" s="25"/>
      <c r="D163" s="25"/>
      <c r="E163" s="25"/>
      <c r="F163" s="25"/>
      <c r="G163" s="25"/>
      <c r="H163" s="25"/>
      <c r="I163" s="57"/>
      <c r="J163" s="57"/>
      <c r="K163" s="57"/>
      <c r="L163" s="24"/>
    </row>
    <row r="164" spans="1:12" ht="25.5">
      <c r="A164" s="155" t="s">
        <v>343</v>
      </c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7"/>
    </row>
    <row r="165" spans="1:12" ht="14.25">
      <c r="A165" s="157" t="s">
        <v>900</v>
      </c>
      <c r="B165" s="157"/>
      <c r="E165" s="157" t="s">
        <v>1146</v>
      </c>
      <c r="F165" s="157"/>
      <c r="G165" s="157"/>
      <c r="H165" s="157"/>
      <c r="J165" s="158"/>
      <c r="K165" s="158"/>
      <c r="L165" s="158"/>
    </row>
    <row r="166" spans="1:12" ht="18" customHeight="1">
      <c r="A166" s="154" t="s">
        <v>906</v>
      </c>
      <c r="B166" s="149" t="s">
        <v>907</v>
      </c>
      <c r="C166" s="149" t="s">
        <v>908</v>
      </c>
      <c r="D166" s="149"/>
      <c r="E166" s="149" t="s">
        <v>909</v>
      </c>
      <c r="F166" s="149"/>
      <c r="G166" s="149" t="s">
        <v>910</v>
      </c>
      <c r="H166" s="149"/>
      <c r="I166" s="153" t="s">
        <v>911</v>
      </c>
      <c r="J166" s="153"/>
      <c r="K166" s="153"/>
      <c r="L166" s="149" t="s">
        <v>86</v>
      </c>
    </row>
    <row r="167" spans="1:12" ht="18" customHeight="1">
      <c r="A167" s="154"/>
      <c r="B167" s="149"/>
      <c r="C167" s="2" t="s">
        <v>901</v>
      </c>
      <c r="D167" s="2" t="s">
        <v>902</v>
      </c>
      <c r="E167" s="2" t="s">
        <v>901</v>
      </c>
      <c r="F167" s="2" t="s">
        <v>902</v>
      </c>
      <c r="G167" s="2" t="s">
        <v>901</v>
      </c>
      <c r="H167" s="2" t="s">
        <v>902</v>
      </c>
      <c r="I167" s="54" t="s">
        <v>903</v>
      </c>
      <c r="J167" s="54" t="s">
        <v>904</v>
      </c>
      <c r="K167" s="54" t="s">
        <v>905</v>
      </c>
      <c r="L167" s="149"/>
    </row>
    <row r="168" spans="1:12" ht="18" customHeight="1">
      <c r="A168" s="4" t="s">
        <v>986</v>
      </c>
      <c r="B168" s="17" t="s">
        <v>270</v>
      </c>
      <c r="C168" s="40">
        <v>5076</v>
      </c>
      <c r="D168" s="40">
        <v>103</v>
      </c>
      <c r="E168" s="40">
        <v>5821</v>
      </c>
      <c r="F168" s="40">
        <v>133</v>
      </c>
      <c r="G168" s="6">
        <f aca="true" t="shared" si="35" ref="G168:G185">E168-C168</f>
        <v>745</v>
      </c>
      <c r="H168" s="2">
        <f aca="true" t="shared" si="36" ref="H168:H185">F168-D168</f>
        <v>30</v>
      </c>
      <c r="I168" s="55">
        <f aca="true" t="shared" si="37" ref="I168:I185">G168*0.589</f>
        <v>438.80499999999995</v>
      </c>
      <c r="J168" s="54">
        <f aca="true" t="shared" si="38" ref="J168:J185">H168*2.01</f>
        <v>60.3</v>
      </c>
      <c r="K168" s="54">
        <f aca="true" t="shared" si="39" ref="K168:K185">I168+J168</f>
        <v>499.10499999999996</v>
      </c>
      <c r="L168" s="159" t="s">
        <v>1300</v>
      </c>
    </row>
    <row r="169" spans="1:12" ht="18" customHeight="1">
      <c r="A169" s="4" t="s">
        <v>269</v>
      </c>
      <c r="B169" s="17" t="s">
        <v>271</v>
      </c>
      <c r="C169" s="40">
        <v>5713</v>
      </c>
      <c r="D169" s="40">
        <v>37</v>
      </c>
      <c r="E169" s="40">
        <v>6161</v>
      </c>
      <c r="F169" s="40">
        <v>54</v>
      </c>
      <c r="G169" s="6">
        <f t="shared" si="35"/>
        <v>448</v>
      </c>
      <c r="H169" s="2">
        <f t="shared" si="36"/>
        <v>17</v>
      </c>
      <c r="I169" s="55">
        <f t="shared" si="37"/>
        <v>263.87199999999996</v>
      </c>
      <c r="J169" s="54">
        <f t="shared" si="38"/>
        <v>34.169999999999995</v>
      </c>
      <c r="K169" s="54">
        <f t="shared" si="39"/>
        <v>298.042</v>
      </c>
      <c r="L169" s="159"/>
    </row>
    <row r="170" spans="1:12" ht="18" customHeight="1">
      <c r="A170" s="4" t="s">
        <v>987</v>
      </c>
      <c r="B170" s="17" t="s">
        <v>272</v>
      </c>
      <c r="C170" s="40">
        <v>3932</v>
      </c>
      <c r="D170" s="40">
        <v>0</v>
      </c>
      <c r="E170" s="40">
        <v>3932</v>
      </c>
      <c r="F170" s="40">
        <v>0</v>
      </c>
      <c r="G170" s="6">
        <f t="shared" si="35"/>
        <v>0</v>
      </c>
      <c r="H170" s="2">
        <f t="shared" si="36"/>
        <v>0</v>
      </c>
      <c r="I170" s="55">
        <f t="shared" si="37"/>
        <v>0</v>
      </c>
      <c r="J170" s="54">
        <f t="shared" si="38"/>
        <v>0</v>
      </c>
      <c r="K170" s="54">
        <f t="shared" si="39"/>
        <v>0</v>
      </c>
      <c r="L170" s="159"/>
    </row>
    <row r="171" spans="1:12" ht="18" customHeight="1">
      <c r="A171" s="4" t="s">
        <v>988</v>
      </c>
      <c r="B171" s="17" t="s">
        <v>273</v>
      </c>
      <c r="C171" s="40">
        <v>998</v>
      </c>
      <c r="D171" s="40">
        <v>744</v>
      </c>
      <c r="E171" s="40">
        <v>1461</v>
      </c>
      <c r="F171" s="40">
        <v>766</v>
      </c>
      <c r="G171" s="6">
        <f t="shared" si="35"/>
        <v>463</v>
      </c>
      <c r="H171" s="2">
        <f t="shared" si="36"/>
        <v>22</v>
      </c>
      <c r="I171" s="55">
        <f t="shared" si="37"/>
        <v>272.707</v>
      </c>
      <c r="J171" s="54">
        <f t="shared" si="38"/>
        <v>44.22</v>
      </c>
      <c r="K171" s="54">
        <f t="shared" si="39"/>
        <v>316.927</v>
      </c>
      <c r="L171" s="159"/>
    </row>
    <row r="172" spans="1:12" ht="18" customHeight="1">
      <c r="A172" s="4" t="s">
        <v>989</v>
      </c>
      <c r="B172" s="7" t="s">
        <v>1051</v>
      </c>
      <c r="C172" s="40">
        <v>2189</v>
      </c>
      <c r="D172" s="40">
        <v>2151</v>
      </c>
      <c r="E172" s="40">
        <v>2743</v>
      </c>
      <c r="F172" s="40">
        <v>2173</v>
      </c>
      <c r="G172" s="6">
        <f t="shared" si="35"/>
        <v>554</v>
      </c>
      <c r="H172" s="2">
        <f t="shared" si="36"/>
        <v>22</v>
      </c>
      <c r="I172" s="55">
        <f t="shared" si="37"/>
        <v>326.306</v>
      </c>
      <c r="J172" s="54">
        <f t="shared" si="38"/>
        <v>44.22</v>
      </c>
      <c r="K172" s="54">
        <f t="shared" si="39"/>
        <v>370.52599999999995</v>
      </c>
      <c r="L172" s="159"/>
    </row>
    <row r="173" spans="1:12" ht="18" customHeight="1">
      <c r="A173" s="4" t="s">
        <v>990</v>
      </c>
      <c r="B173" s="17" t="s">
        <v>274</v>
      </c>
      <c r="C173" s="40">
        <v>366</v>
      </c>
      <c r="D173" s="41" t="s">
        <v>1140</v>
      </c>
      <c r="E173" s="40">
        <v>737</v>
      </c>
      <c r="F173" s="41" t="s">
        <v>1306</v>
      </c>
      <c r="G173" s="6">
        <f t="shared" si="35"/>
        <v>371</v>
      </c>
      <c r="H173" s="2">
        <v>16</v>
      </c>
      <c r="I173" s="55">
        <f t="shared" si="37"/>
        <v>218.51899999999998</v>
      </c>
      <c r="J173" s="54">
        <f t="shared" si="38"/>
        <v>32.16</v>
      </c>
      <c r="K173" s="54">
        <f t="shared" si="39"/>
        <v>250.67899999999997</v>
      </c>
      <c r="L173" s="159"/>
    </row>
    <row r="174" spans="1:12" ht="18" customHeight="1">
      <c r="A174" s="4" t="s">
        <v>991</v>
      </c>
      <c r="B174" s="17" t="s">
        <v>275</v>
      </c>
      <c r="C174" s="40">
        <v>8980</v>
      </c>
      <c r="D174" s="40" t="s">
        <v>1141</v>
      </c>
      <c r="E174" s="40">
        <v>9222</v>
      </c>
      <c r="F174" s="40" t="s">
        <v>1307</v>
      </c>
      <c r="G174" s="6">
        <f t="shared" si="35"/>
        <v>242</v>
      </c>
      <c r="H174" s="2">
        <v>7</v>
      </c>
      <c r="I174" s="55">
        <f t="shared" si="37"/>
        <v>142.53799999999998</v>
      </c>
      <c r="J174" s="54">
        <f t="shared" si="38"/>
        <v>14.069999999999999</v>
      </c>
      <c r="K174" s="54">
        <f t="shared" si="39"/>
        <v>156.60799999999998</v>
      </c>
      <c r="L174" s="159"/>
    </row>
    <row r="175" spans="1:12" ht="18" customHeight="1">
      <c r="A175" s="4" t="s">
        <v>992</v>
      </c>
      <c r="B175" s="17" t="s">
        <v>276</v>
      </c>
      <c r="C175" s="40">
        <v>0</v>
      </c>
      <c r="D175" s="40">
        <v>2566</v>
      </c>
      <c r="E175" s="40">
        <v>420</v>
      </c>
      <c r="F175" s="40">
        <v>2587</v>
      </c>
      <c r="G175" s="6">
        <f t="shared" si="35"/>
        <v>420</v>
      </c>
      <c r="H175" s="2">
        <f t="shared" si="36"/>
        <v>21</v>
      </c>
      <c r="I175" s="55">
        <f t="shared" si="37"/>
        <v>247.38</v>
      </c>
      <c r="J175" s="54">
        <f t="shared" si="38"/>
        <v>42.209999999999994</v>
      </c>
      <c r="K175" s="54">
        <f t="shared" si="39"/>
        <v>289.59</v>
      </c>
      <c r="L175" s="159"/>
    </row>
    <row r="176" spans="1:12" ht="18" customHeight="1">
      <c r="A176" s="4" t="s">
        <v>993</v>
      </c>
      <c r="B176" s="17" t="s">
        <v>277</v>
      </c>
      <c r="C176" s="40">
        <v>0</v>
      </c>
      <c r="D176" s="40">
        <v>49</v>
      </c>
      <c r="E176" s="40">
        <v>31</v>
      </c>
      <c r="F176" s="40">
        <v>50</v>
      </c>
      <c r="G176" s="6">
        <f t="shared" si="35"/>
        <v>31</v>
      </c>
      <c r="H176" s="2">
        <f t="shared" si="36"/>
        <v>1</v>
      </c>
      <c r="I176" s="55">
        <f t="shared" si="37"/>
        <v>18.259</v>
      </c>
      <c r="J176" s="54">
        <f t="shared" si="38"/>
        <v>2.01</v>
      </c>
      <c r="K176" s="54">
        <f t="shared" si="39"/>
        <v>20.269</v>
      </c>
      <c r="L176" s="159"/>
    </row>
    <row r="177" spans="1:12" ht="18" customHeight="1">
      <c r="A177" s="4" t="s">
        <v>994</v>
      </c>
      <c r="B177" s="18" t="s">
        <v>278</v>
      </c>
      <c r="C177" s="40">
        <v>31752</v>
      </c>
      <c r="D177" s="40">
        <v>1735</v>
      </c>
      <c r="E177" s="40">
        <v>32851</v>
      </c>
      <c r="F177" s="40">
        <v>1824</v>
      </c>
      <c r="G177" s="6">
        <f t="shared" si="35"/>
        <v>1099</v>
      </c>
      <c r="H177" s="2">
        <f t="shared" si="36"/>
        <v>89</v>
      </c>
      <c r="I177" s="55">
        <f t="shared" si="37"/>
        <v>647.3109999999999</v>
      </c>
      <c r="J177" s="54">
        <f t="shared" si="38"/>
        <v>178.89</v>
      </c>
      <c r="K177" s="54">
        <f t="shared" si="39"/>
        <v>826.2009999999999</v>
      </c>
      <c r="L177" s="159"/>
    </row>
    <row r="178" spans="1:12" ht="18" customHeight="1">
      <c r="A178" s="4" t="s">
        <v>220</v>
      </c>
      <c r="B178" s="18" t="s">
        <v>279</v>
      </c>
      <c r="C178" s="40">
        <v>7958</v>
      </c>
      <c r="D178" s="40">
        <v>1235</v>
      </c>
      <c r="E178" s="40">
        <v>8091</v>
      </c>
      <c r="F178" s="40">
        <v>1241</v>
      </c>
      <c r="G178" s="6">
        <f t="shared" si="35"/>
        <v>133</v>
      </c>
      <c r="H178" s="2">
        <f t="shared" si="36"/>
        <v>6</v>
      </c>
      <c r="I178" s="55">
        <f t="shared" si="37"/>
        <v>78.33699999999999</v>
      </c>
      <c r="J178" s="54">
        <f t="shared" si="38"/>
        <v>12.059999999999999</v>
      </c>
      <c r="K178" s="54">
        <f t="shared" si="39"/>
        <v>90.39699999999999</v>
      </c>
      <c r="L178" s="159"/>
    </row>
    <row r="179" spans="1:12" ht="18" customHeight="1">
      <c r="A179" s="4" t="s">
        <v>221</v>
      </c>
      <c r="B179" s="18" t="s">
        <v>280</v>
      </c>
      <c r="C179" s="40">
        <v>9202</v>
      </c>
      <c r="D179" s="40">
        <v>1019</v>
      </c>
      <c r="E179" s="40">
        <v>9202</v>
      </c>
      <c r="F179" s="40">
        <v>1019</v>
      </c>
      <c r="G179" s="6">
        <f t="shared" si="35"/>
        <v>0</v>
      </c>
      <c r="H179" s="2">
        <f t="shared" si="36"/>
        <v>0</v>
      </c>
      <c r="I179" s="55">
        <f t="shared" si="37"/>
        <v>0</v>
      </c>
      <c r="J179" s="54">
        <f t="shared" si="38"/>
        <v>0</v>
      </c>
      <c r="K179" s="54">
        <f t="shared" si="39"/>
        <v>0</v>
      </c>
      <c r="L179" s="159"/>
    </row>
    <row r="180" spans="1:12" ht="18" customHeight="1">
      <c r="A180" s="4" t="s">
        <v>222</v>
      </c>
      <c r="B180" s="18" t="s">
        <v>281</v>
      </c>
      <c r="C180" s="40">
        <v>2521</v>
      </c>
      <c r="D180" s="40">
        <v>297</v>
      </c>
      <c r="E180" s="40">
        <v>2521</v>
      </c>
      <c r="F180" s="40">
        <v>297</v>
      </c>
      <c r="G180" s="6">
        <f t="shared" si="35"/>
        <v>0</v>
      </c>
      <c r="H180" s="2">
        <f t="shared" si="36"/>
        <v>0</v>
      </c>
      <c r="I180" s="55">
        <f t="shared" si="37"/>
        <v>0</v>
      </c>
      <c r="J180" s="54">
        <f t="shared" si="38"/>
        <v>0</v>
      </c>
      <c r="K180" s="54">
        <f t="shared" si="39"/>
        <v>0</v>
      </c>
      <c r="L180" s="159"/>
    </row>
    <row r="181" spans="1:12" ht="18" customHeight="1">
      <c r="A181" s="4" t="s">
        <v>223</v>
      </c>
      <c r="B181" s="18" t="s">
        <v>282</v>
      </c>
      <c r="C181" s="40">
        <v>7857</v>
      </c>
      <c r="D181" s="40">
        <v>395</v>
      </c>
      <c r="E181" s="40">
        <v>7857</v>
      </c>
      <c r="F181" s="40">
        <v>395</v>
      </c>
      <c r="G181" s="6">
        <f t="shared" si="35"/>
        <v>0</v>
      </c>
      <c r="H181" s="2">
        <f t="shared" si="36"/>
        <v>0</v>
      </c>
      <c r="I181" s="55">
        <f t="shared" si="37"/>
        <v>0</v>
      </c>
      <c r="J181" s="54">
        <f t="shared" si="38"/>
        <v>0</v>
      </c>
      <c r="K181" s="54">
        <f t="shared" si="39"/>
        <v>0</v>
      </c>
      <c r="L181" s="159"/>
    </row>
    <row r="182" spans="1:12" ht="18" customHeight="1">
      <c r="A182" s="4" t="s">
        <v>224</v>
      </c>
      <c r="B182" s="16" t="s">
        <v>283</v>
      </c>
      <c r="C182" s="40">
        <v>10542</v>
      </c>
      <c r="D182" s="40">
        <v>703</v>
      </c>
      <c r="E182" s="40">
        <v>11543</v>
      </c>
      <c r="F182" s="40">
        <v>747</v>
      </c>
      <c r="G182" s="6">
        <f t="shared" si="35"/>
        <v>1001</v>
      </c>
      <c r="H182" s="2">
        <f t="shared" si="36"/>
        <v>44</v>
      </c>
      <c r="I182" s="55">
        <f t="shared" si="37"/>
        <v>589.5889999999999</v>
      </c>
      <c r="J182" s="54">
        <f t="shared" si="38"/>
        <v>88.44</v>
      </c>
      <c r="K182" s="54">
        <f t="shared" si="39"/>
        <v>678.029</v>
      </c>
      <c r="L182" s="159"/>
    </row>
    <row r="183" spans="1:12" ht="18" customHeight="1">
      <c r="A183" s="4" t="s">
        <v>225</v>
      </c>
      <c r="B183" s="18" t="s">
        <v>284</v>
      </c>
      <c r="C183" s="40">
        <v>16348</v>
      </c>
      <c r="D183" s="40">
        <v>1179</v>
      </c>
      <c r="E183" s="40">
        <v>16848</v>
      </c>
      <c r="F183" s="40">
        <v>1199</v>
      </c>
      <c r="G183" s="6">
        <f t="shared" si="35"/>
        <v>500</v>
      </c>
      <c r="H183" s="2">
        <f t="shared" si="36"/>
        <v>20</v>
      </c>
      <c r="I183" s="55">
        <f t="shared" si="37"/>
        <v>294.5</v>
      </c>
      <c r="J183" s="54">
        <f t="shared" si="38"/>
        <v>40.199999999999996</v>
      </c>
      <c r="K183" s="54">
        <f t="shared" si="39"/>
        <v>334.7</v>
      </c>
      <c r="L183" s="159"/>
    </row>
    <row r="184" spans="1:12" ht="18" customHeight="1">
      <c r="A184" s="4" t="s">
        <v>226</v>
      </c>
      <c r="B184" s="18" t="s">
        <v>285</v>
      </c>
      <c r="C184" s="40">
        <v>6744</v>
      </c>
      <c r="D184" s="40">
        <v>647</v>
      </c>
      <c r="E184" s="40">
        <v>6744</v>
      </c>
      <c r="F184" s="40">
        <v>647</v>
      </c>
      <c r="G184" s="6">
        <f t="shared" si="35"/>
        <v>0</v>
      </c>
      <c r="H184" s="2">
        <f t="shared" si="36"/>
        <v>0</v>
      </c>
      <c r="I184" s="55">
        <f t="shared" si="37"/>
        <v>0</v>
      </c>
      <c r="J184" s="54">
        <f t="shared" si="38"/>
        <v>0</v>
      </c>
      <c r="K184" s="54">
        <f t="shared" si="39"/>
        <v>0</v>
      </c>
      <c r="L184" s="159"/>
    </row>
    <row r="185" spans="1:12" ht="18" customHeight="1">
      <c r="A185" s="4" t="s">
        <v>227</v>
      </c>
      <c r="B185" s="17" t="s">
        <v>286</v>
      </c>
      <c r="C185" s="40">
        <v>5054</v>
      </c>
      <c r="D185" s="40">
        <v>732</v>
      </c>
      <c r="E185" s="40">
        <v>5394</v>
      </c>
      <c r="F185" s="40">
        <v>743</v>
      </c>
      <c r="G185" s="6">
        <f t="shared" si="35"/>
        <v>340</v>
      </c>
      <c r="H185" s="2">
        <f t="shared" si="36"/>
        <v>11</v>
      </c>
      <c r="I185" s="55">
        <f t="shared" si="37"/>
        <v>200.26</v>
      </c>
      <c r="J185" s="54">
        <f t="shared" si="38"/>
        <v>22.11</v>
      </c>
      <c r="K185" s="54">
        <f t="shared" si="39"/>
        <v>222.37</v>
      </c>
      <c r="L185" s="159"/>
    </row>
    <row r="186" spans="1:12" ht="18" customHeight="1">
      <c r="A186" s="149" t="s">
        <v>905</v>
      </c>
      <c r="B186" s="149"/>
      <c r="C186" s="3"/>
      <c r="D186" s="3"/>
      <c r="E186" s="3"/>
      <c r="F186" s="3"/>
      <c r="G186" s="3"/>
      <c r="H186" s="3"/>
      <c r="I186" s="56">
        <f>SUM(I168:I185)</f>
        <v>3738.383</v>
      </c>
      <c r="J186" s="56">
        <f>SUM(J168:J185)</f>
        <v>615.0600000000001</v>
      </c>
      <c r="K186" s="56">
        <f>SUM(K168:K185)</f>
        <v>4353.442999999999</v>
      </c>
      <c r="L186" s="159"/>
    </row>
    <row r="187" spans="1:12" ht="25.5">
      <c r="A187" s="155" t="s">
        <v>343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7"/>
    </row>
    <row r="188" spans="1:12" ht="14.25">
      <c r="A188" s="157" t="s">
        <v>900</v>
      </c>
      <c r="B188" s="157"/>
      <c r="E188" s="157" t="s">
        <v>1146</v>
      </c>
      <c r="F188" s="157"/>
      <c r="G188" s="157"/>
      <c r="H188" s="157"/>
      <c r="J188" s="158"/>
      <c r="K188" s="158"/>
      <c r="L188" s="158"/>
    </row>
    <row r="189" spans="1:12" ht="18" customHeight="1">
      <c r="A189" s="154" t="s">
        <v>906</v>
      </c>
      <c r="B189" s="149" t="s">
        <v>907</v>
      </c>
      <c r="C189" s="149" t="s">
        <v>908</v>
      </c>
      <c r="D189" s="149"/>
      <c r="E189" s="149" t="s">
        <v>909</v>
      </c>
      <c r="F189" s="149"/>
      <c r="G189" s="149" t="s">
        <v>910</v>
      </c>
      <c r="H189" s="149"/>
      <c r="I189" s="153" t="s">
        <v>911</v>
      </c>
      <c r="J189" s="153"/>
      <c r="K189" s="153"/>
      <c r="L189" s="149" t="s">
        <v>86</v>
      </c>
    </row>
    <row r="190" spans="1:12" ht="18" customHeight="1">
      <c r="A190" s="154"/>
      <c r="B190" s="149"/>
      <c r="C190" s="2" t="s">
        <v>901</v>
      </c>
      <c r="D190" s="2" t="s">
        <v>902</v>
      </c>
      <c r="E190" s="2" t="s">
        <v>901</v>
      </c>
      <c r="F190" s="2" t="s">
        <v>902</v>
      </c>
      <c r="G190" s="2" t="s">
        <v>901</v>
      </c>
      <c r="H190" s="2" t="s">
        <v>902</v>
      </c>
      <c r="I190" s="54" t="s">
        <v>903</v>
      </c>
      <c r="J190" s="54" t="s">
        <v>904</v>
      </c>
      <c r="K190" s="54" t="s">
        <v>905</v>
      </c>
      <c r="L190" s="149"/>
    </row>
    <row r="191" spans="1:12" ht="18" customHeight="1">
      <c r="A191" s="4" t="s">
        <v>995</v>
      </c>
      <c r="B191" s="18" t="s">
        <v>291</v>
      </c>
      <c r="C191" s="40">
        <v>8170</v>
      </c>
      <c r="D191" s="40">
        <v>1746</v>
      </c>
      <c r="E191" s="40">
        <v>8670</v>
      </c>
      <c r="F191" s="40">
        <v>1759</v>
      </c>
      <c r="G191" s="6">
        <f aca="true" t="shared" si="40" ref="G191:G205">E191-C191</f>
        <v>500</v>
      </c>
      <c r="H191" s="2">
        <f>F191-D191</f>
        <v>13</v>
      </c>
      <c r="I191" s="55">
        <f>G191*0.589</f>
        <v>294.5</v>
      </c>
      <c r="J191" s="54">
        <f>H191*2.01</f>
        <v>26.129999999999995</v>
      </c>
      <c r="K191" s="54">
        <f>I191+J191</f>
        <v>320.63</v>
      </c>
      <c r="L191" s="150" t="s">
        <v>1308</v>
      </c>
    </row>
    <row r="192" spans="1:12" ht="18" customHeight="1">
      <c r="A192" s="4" t="s">
        <v>287</v>
      </c>
      <c r="B192" s="18" t="s">
        <v>292</v>
      </c>
      <c r="C192" s="40">
        <v>13724</v>
      </c>
      <c r="D192" s="40">
        <v>3388</v>
      </c>
      <c r="E192" s="40">
        <v>14616</v>
      </c>
      <c r="F192" s="40">
        <v>3408</v>
      </c>
      <c r="G192" s="6">
        <f t="shared" si="40"/>
        <v>892</v>
      </c>
      <c r="H192" s="2">
        <f aca="true" t="shared" si="41" ref="H192:H205">F192-D192</f>
        <v>20</v>
      </c>
      <c r="I192" s="55">
        <f aca="true" t="shared" si="42" ref="I192:I205">G192*0.589</f>
        <v>525.3879999999999</v>
      </c>
      <c r="J192" s="54">
        <f aca="true" t="shared" si="43" ref="J192:J205">H192*2.01</f>
        <v>40.199999999999996</v>
      </c>
      <c r="K192" s="54">
        <f aca="true" t="shared" si="44" ref="K192:K205">I192+J192</f>
        <v>565.588</v>
      </c>
      <c r="L192" s="151"/>
    </row>
    <row r="193" spans="1:12" ht="18" customHeight="1">
      <c r="A193" s="4" t="s">
        <v>997</v>
      </c>
      <c r="B193" s="18" t="s">
        <v>293</v>
      </c>
      <c r="C193" s="40">
        <v>9620</v>
      </c>
      <c r="D193" s="40">
        <v>845</v>
      </c>
      <c r="E193" s="40">
        <v>809</v>
      </c>
      <c r="F193" s="40">
        <v>865</v>
      </c>
      <c r="G193" s="6">
        <v>1189</v>
      </c>
      <c r="H193" s="2">
        <f t="shared" si="41"/>
        <v>20</v>
      </c>
      <c r="I193" s="55">
        <f t="shared" si="42"/>
        <v>700.3209999999999</v>
      </c>
      <c r="J193" s="54">
        <f t="shared" si="43"/>
        <v>40.199999999999996</v>
      </c>
      <c r="K193" s="54">
        <f t="shared" si="44"/>
        <v>740.521</v>
      </c>
      <c r="L193" s="151"/>
    </row>
    <row r="194" spans="1:12" ht="18" customHeight="1">
      <c r="A194" s="4" t="s">
        <v>998</v>
      </c>
      <c r="B194" s="18" t="s">
        <v>294</v>
      </c>
      <c r="C194" s="40">
        <v>12630</v>
      </c>
      <c r="D194" s="40">
        <v>2169</v>
      </c>
      <c r="E194" s="40">
        <v>13424</v>
      </c>
      <c r="F194" s="40">
        <v>2181</v>
      </c>
      <c r="G194" s="6">
        <f t="shared" si="40"/>
        <v>794</v>
      </c>
      <c r="H194" s="2">
        <f t="shared" si="41"/>
        <v>12</v>
      </c>
      <c r="I194" s="55">
        <f t="shared" si="42"/>
        <v>467.666</v>
      </c>
      <c r="J194" s="54">
        <f t="shared" si="43"/>
        <v>24.119999999999997</v>
      </c>
      <c r="K194" s="54">
        <f t="shared" si="44"/>
        <v>491.786</v>
      </c>
      <c r="L194" s="151"/>
    </row>
    <row r="195" spans="1:12" ht="18" customHeight="1">
      <c r="A195" s="4" t="s">
        <v>999</v>
      </c>
      <c r="B195" s="18" t="s">
        <v>295</v>
      </c>
      <c r="C195" s="40">
        <v>5449</v>
      </c>
      <c r="D195" s="40">
        <v>490</v>
      </c>
      <c r="E195" s="40">
        <v>5449</v>
      </c>
      <c r="F195" s="40">
        <v>510</v>
      </c>
      <c r="G195" s="6">
        <f t="shared" si="40"/>
        <v>0</v>
      </c>
      <c r="H195" s="2">
        <f t="shared" si="41"/>
        <v>20</v>
      </c>
      <c r="I195" s="55">
        <f t="shared" si="42"/>
        <v>0</v>
      </c>
      <c r="J195" s="54">
        <f t="shared" si="43"/>
        <v>40.199999999999996</v>
      </c>
      <c r="K195" s="54">
        <f t="shared" si="44"/>
        <v>40.199999999999996</v>
      </c>
      <c r="L195" s="151"/>
    </row>
    <row r="196" spans="1:12" ht="18" customHeight="1">
      <c r="A196" s="4" t="s">
        <v>1000</v>
      </c>
      <c r="B196" s="18" t="s">
        <v>296</v>
      </c>
      <c r="C196" s="40">
        <v>5750</v>
      </c>
      <c r="D196" s="40">
        <v>423</v>
      </c>
      <c r="E196" s="40">
        <v>5956</v>
      </c>
      <c r="F196" s="40">
        <v>456</v>
      </c>
      <c r="G196" s="6">
        <f t="shared" si="40"/>
        <v>206</v>
      </c>
      <c r="H196" s="2">
        <f t="shared" si="41"/>
        <v>33</v>
      </c>
      <c r="I196" s="55">
        <f t="shared" si="42"/>
        <v>121.33399999999999</v>
      </c>
      <c r="J196" s="54">
        <f t="shared" si="43"/>
        <v>66.33</v>
      </c>
      <c r="K196" s="54">
        <f t="shared" si="44"/>
        <v>187.664</v>
      </c>
      <c r="L196" s="151"/>
    </row>
    <row r="197" spans="1:12" ht="18" customHeight="1">
      <c r="A197" s="4" t="s">
        <v>1001</v>
      </c>
      <c r="B197" s="18" t="s">
        <v>297</v>
      </c>
      <c r="C197" s="40">
        <v>11315</v>
      </c>
      <c r="D197" s="40">
        <v>1604</v>
      </c>
      <c r="E197" s="40">
        <v>11675</v>
      </c>
      <c r="F197" s="40">
        <v>1635</v>
      </c>
      <c r="G197" s="6">
        <f t="shared" si="40"/>
        <v>360</v>
      </c>
      <c r="H197" s="2">
        <f t="shared" si="41"/>
        <v>31</v>
      </c>
      <c r="I197" s="55">
        <f t="shared" si="42"/>
        <v>212.04</v>
      </c>
      <c r="J197" s="54">
        <f t="shared" si="43"/>
        <v>62.309999999999995</v>
      </c>
      <c r="K197" s="54">
        <f t="shared" si="44"/>
        <v>274.34999999999997</v>
      </c>
      <c r="L197" s="151"/>
    </row>
    <row r="198" spans="1:12" ht="18" customHeight="1">
      <c r="A198" s="4" t="s">
        <v>1002</v>
      </c>
      <c r="B198" s="18" t="s">
        <v>298</v>
      </c>
      <c r="C198" s="40">
        <v>25926</v>
      </c>
      <c r="D198" s="40">
        <v>1581</v>
      </c>
      <c r="E198" s="40">
        <v>27438</v>
      </c>
      <c r="F198" s="40">
        <v>1600</v>
      </c>
      <c r="G198" s="6">
        <f t="shared" si="40"/>
        <v>1512</v>
      </c>
      <c r="H198" s="2">
        <f t="shared" si="41"/>
        <v>19</v>
      </c>
      <c r="I198" s="55">
        <f t="shared" si="42"/>
        <v>890.568</v>
      </c>
      <c r="J198" s="54">
        <f t="shared" si="43"/>
        <v>38.19</v>
      </c>
      <c r="K198" s="54">
        <f t="shared" si="44"/>
        <v>928.758</v>
      </c>
      <c r="L198" s="151"/>
    </row>
    <row r="199" spans="1:12" ht="18" customHeight="1">
      <c r="A199" s="4" t="s">
        <v>1003</v>
      </c>
      <c r="B199" s="18" t="s">
        <v>299</v>
      </c>
      <c r="C199" s="40">
        <v>21505</v>
      </c>
      <c r="D199" s="40">
        <v>1157</v>
      </c>
      <c r="E199" s="40">
        <v>22255</v>
      </c>
      <c r="F199" s="40">
        <v>1180</v>
      </c>
      <c r="G199" s="6">
        <f t="shared" si="40"/>
        <v>750</v>
      </c>
      <c r="H199" s="2">
        <f t="shared" si="41"/>
        <v>23</v>
      </c>
      <c r="I199" s="55">
        <f t="shared" si="42"/>
        <v>441.75</v>
      </c>
      <c r="J199" s="54">
        <f t="shared" si="43"/>
        <v>46.23</v>
      </c>
      <c r="K199" s="54">
        <f t="shared" si="44"/>
        <v>487.98</v>
      </c>
      <c r="L199" s="151"/>
    </row>
    <row r="200" spans="1:12" ht="18" customHeight="1">
      <c r="A200" s="4" t="s">
        <v>1004</v>
      </c>
      <c r="B200" s="18" t="s">
        <v>300</v>
      </c>
      <c r="C200" s="40">
        <v>23628</v>
      </c>
      <c r="D200" s="40">
        <v>1274</v>
      </c>
      <c r="E200" s="40">
        <v>24927</v>
      </c>
      <c r="F200" s="40">
        <v>1280</v>
      </c>
      <c r="G200" s="6">
        <f t="shared" si="40"/>
        <v>1299</v>
      </c>
      <c r="H200" s="2">
        <f t="shared" si="41"/>
        <v>6</v>
      </c>
      <c r="I200" s="55">
        <f t="shared" si="42"/>
        <v>765.111</v>
      </c>
      <c r="J200" s="54">
        <f t="shared" si="43"/>
        <v>12.059999999999999</v>
      </c>
      <c r="K200" s="54">
        <f t="shared" si="44"/>
        <v>777.1709999999999</v>
      </c>
      <c r="L200" s="151"/>
    </row>
    <row r="201" spans="1:12" ht="18" customHeight="1">
      <c r="A201" s="4" t="s">
        <v>288</v>
      </c>
      <c r="B201" s="18" t="s">
        <v>301</v>
      </c>
      <c r="C201" s="40">
        <v>10573</v>
      </c>
      <c r="D201" s="40">
        <v>926</v>
      </c>
      <c r="E201" s="40">
        <v>11895</v>
      </c>
      <c r="F201" s="40">
        <v>950</v>
      </c>
      <c r="G201" s="6">
        <f t="shared" si="40"/>
        <v>1322</v>
      </c>
      <c r="H201" s="2">
        <f t="shared" si="41"/>
        <v>24</v>
      </c>
      <c r="I201" s="55">
        <f t="shared" si="42"/>
        <v>778.6579999999999</v>
      </c>
      <c r="J201" s="54">
        <f t="shared" si="43"/>
        <v>48.239999999999995</v>
      </c>
      <c r="K201" s="54">
        <f t="shared" si="44"/>
        <v>826.8979999999999</v>
      </c>
      <c r="L201" s="151"/>
    </row>
    <row r="202" spans="1:12" ht="18" customHeight="1">
      <c r="A202" s="4" t="s">
        <v>289</v>
      </c>
      <c r="B202" s="18" t="s">
        <v>354</v>
      </c>
      <c r="C202" s="40">
        <v>14133</v>
      </c>
      <c r="D202" s="40">
        <v>764</v>
      </c>
      <c r="E202" s="40">
        <v>14932</v>
      </c>
      <c r="F202" s="40">
        <v>790</v>
      </c>
      <c r="G202" s="6">
        <f t="shared" si="40"/>
        <v>799</v>
      </c>
      <c r="H202" s="2">
        <f t="shared" si="41"/>
        <v>26</v>
      </c>
      <c r="I202" s="55">
        <f t="shared" si="42"/>
        <v>470.611</v>
      </c>
      <c r="J202" s="54">
        <f t="shared" si="43"/>
        <v>52.25999999999999</v>
      </c>
      <c r="K202" s="54">
        <f t="shared" si="44"/>
        <v>522.871</v>
      </c>
      <c r="L202" s="151"/>
    </row>
    <row r="203" spans="1:12" ht="18" customHeight="1">
      <c r="A203" s="4" t="s">
        <v>290</v>
      </c>
      <c r="B203" s="65"/>
      <c r="C203" s="40"/>
      <c r="D203" s="40"/>
      <c r="E203" s="40"/>
      <c r="F203" s="40"/>
      <c r="G203" s="6">
        <f t="shared" si="40"/>
        <v>0</v>
      </c>
      <c r="H203" s="2">
        <f t="shared" si="41"/>
        <v>0</v>
      </c>
      <c r="I203" s="55">
        <f t="shared" si="42"/>
        <v>0</v>
      </c>
      <c r="J203" s="54">
        <f t="shared" si="43"/>
        <v>0</v>
      </c>
      <c r="K203" s="54">
        <f t="shared" si="44"/>
        <v>0</v>
      </c>
      <c r="L203" s="151"/>
    </row>
    <row r="204" spans="1:12" ht="18" customHeight="1">
      <c r="A204" s="4" t="s">
        <v>352</v>
      </c>
      <c r="B204" s="2" t="s">
        <v>640</v>
      </c>
      <c r="C204" s="40">
        <v>1892</v>
      </c>
      <c r="D204" s="40">
        <v>40</v>
      </c>
      <c r="E204" s="40">
        <v>2376</v>
      </c>
      <c r="F204" s="40">
        <v>60</v>
      </c>
      <c r="G204" s="6">
        <f t="shared" si="40"/>
        <v>484</v>
      </c>
      <c r="H204" s="2">
        <f t="shared" si="41"/>
        <v>20</v>
      </c>
      <c r="I204" s="55">
        <f t="shared" si="42"/>
        <v>285.07599999999996</v>
      </c>
      <c r="J204" s="54">
        <f t="shared" si="43"/>
        <v>40.199999999999996</v>
      </c>
      <c r="K204" s="54">
        <f t="shared" si="44"/>
        <v>325.27599999999995</v>
      </c>
      <c r="L204" s="151"/>
    </row>
    <row r="205" spans="1:12" ht="18" customHeight="1">
      <c r="A205" s="4" t="s">
        <v>353</v>
      </c>
      <c r="B205" s="2" t="s">
        <v>351</v>
      </c>
      <c r="C205" s="40">
        <v>14767</v>
      </c>
      <c r="D205" s="40">
        <v>3013</v>
      </c>
      <c r="E205" s="40">
        <v>14993</v>
      </c>
      <c r="F205" s="40">
        <v>3019</v>
      </c>
      <c r="G205" s="6">
        <f t="shared" si="40"/>
        <v>226</v>
      </c>
      <c r="H205" s="2">
        <f t="shared" si="41"/>
        <v>6</v>
      </c>
      <c r="I205" s="55">
        <f t="shared" si="42"/>
        <v>133.114</v>
      </c>
      <c r="J205" s="54">
        <f t="shared" si="43"/>
        <v>12.059999999999999</v>
      </c>
      <c r="K205" s="54">
        <f t="shared" si="44"/>
        <v>145.174</v>
      </c>
      <c r="L205" s="151"/>
    </row>
    <row r="206" spans="1:12" ht="18" customHeight="1">
      <c r="A206" s="4"/>
      <c r="B206" s="2"/>
      <c r="C206" s="3"/>
      <c r="D206" s="3"/>
      <c r="E206" s="3"/>
      <c r="F206" s="3"/>
      <c r="G206" s="3"/>
      <c r="H206" s="3"/>
      <c r="I206" s="56"/>
      <c r="J206" s="56"/>
      <c r="K206" s="56"/>
      <c r="L206" s="151"/>
    </row>
    <row r="207" spans="1:12" ht="18" customHeight="1">
      <c r="A207" s="4"/>
      <c r="B207" s="2"/>
      <c r="C207" s="3"/>
      <c r="D207" s="3"/>
      <c r="E207" s="3"/>
      <c r="F207" s="3"/>
      <c r="G207" s="3"/>
      <c r="H207" s="3"/>
      <c r="I207" s="56"/>
      <c r="J207" s="56"/>
      <c r="K207" s="56"/>
      <c r="L207" s="151"/>
    </row>
    <row r="208" spans="1:12" ht="18" customHeight="1">
      <c r="A208" s="149" t="s">
        <v>905</v>
      </c>
      <c r="B208" s="149"/>
      <c r="C208" s="3"/>
      <c r="D208" s="3"/>
      <c r="E208" s="3"/>
      <c r="F208" s="3"/>
      <c r="G208" s="3"/>
      <c r="H208" s="3"/>
      <c r="I208" s="56">
        <f>SUM(I190:I207)</f>
        <v>6086.136999999999</v>
      </c>
      <c r="J208" s="56">
        <f>SUM(J190:J207)</f>
        <v>548.7299999999999</v>
      </c>
      <c r="K208" s="56">
        <f>SUM(K190:K207)</f>
        <v>6634.867</v>
      </c>
      <c r="L208" s="151"/>
    </row>
    <row r="209" spans="1:12" ht="18" customHeight="1">
      <c r="A209" s="149" t="s">
        <v>877</v>
      </c>
      <c r="B209" s="149"/>
      <c r="C209" s="3"/>
      <c r="D209" s="3"/>
      <c r="E209" s="3"/>
      <c r="F209" s="3"/>
      <c r="G209" s="3"/>
      <c r="H209" s="3"/>
      <c r="I209" s="56">
        <f>I208+I186+I162+I139+I116+I93+I70+I46+I23</f>
        <v>39511.298</v>
      </c>
      <c r="J209" s="56">
        <f>J208+J186+J162+J139+J116+J93+J70+J46+J23</f>
        <v>5939.55</v>
      </c>
      <c r="K209" s="56">
        <f>K208+K186+K162+K139+K116+K93+K70+K46+K23</f>
        <v>45450.84799999999</v>
      </c>
      <c r="L209" s="152"/>
    </row>
  </sheetData>
  <mergeCells count="118">
    <mergeCell ref="A116:B116"/>
    <mergeCell ref="G96:H96"/>
    <mergeCell ref="I96:K96"/>
    <mergeCell ref="L96:L97"/>
    <mergeCell ref="L98:L116"/>
    <mergeCell ref="A96:A97"/>
    <mergeCell ref="B96:B97"/>
    <mergeCell ref="C96:D96"/>
    <mergeCell ref="E96:F96"/>
    <mergeCell ref="A93:B93"/>
    <mergeCell ref="A94:L94"/>
    <mergeCell ref="A95:B95"/>
    <mergeCell ref="E95:H95"/>
    <mergeCell ref="J95:L95"/>
    <mergeCell ref="G73:H73"/>
    <mergeCell ref="I73:K73"/>
    <mergeCell ref="L73:L74"/>
    <mergeCell ref="L75:L93"/>
    <mergeCell ref="A73:A74"/>
    <mergeCell ref="B73:B74"/>
    <mergeCell ref="C73:D73"/>
    <mergeCell ref="E73:F73"/>
    <mergeCell ref="A70:B70"/>
    <mergeCell ref="A71:L71"/>
    <mergeCell ref="A72:B72"/>
    <mergeCell ref="E72:H72"/>
    <mergeCell ref="J72:L72"/>
    <mergeCell ref="G49:H49"/>
    <mergeCell ref="I49:K49"/>
    <mergeCell ref="L49:L50"/>
    <mergeCell ref="L51:L70"/>
    <mergeCell ref="A49:A50"/>
    <mergeCell ref="B49:B50"/>
    <mergeCell ref="C49:D49"/>
    <mergeCell ref="E49:F49"/>
    <mergeCell ref="A46:B46"/>
    <mergeCell ref="A47:L47"/>
    <mergeCell ref="A48:B48"/>
    <mergeCell ref="E48:H48"/>
    <mergeCell ref="J48:L48"/>
    <mergeCell ref="G26:H26"/>
    <mergeCell ref="I26:K26"/>
    <mergeCell ref="L26:L27"/>
    <mergeCell ref="L28:L46"/>
    <mergeCell ref="A26:A27"/>
    <mergeCell ref="B26:B27"/>
    <mergeCell ref="C26:D26"/>
    <mergeCell ref="E26:F26"/>
    <mergeCell ref="A23:B23"/>
    <mergeCell ref="A24:L24"/>
    <mergeCell ref="A25:B25"/>
    <mergeCell ref="E25:H25"/>
    <mergeCell ref="J25:L25"/>
    <mergeCell ref="G3:H3"/>
    <mergeCell ref="I3:K3"/>
    <mergeCell ref="L3:L4"/>
    <mergeCell ref="L5:L23"/>
    <mergeCell ref="A3:A4"/>
    <mergeCell ref="B3:B4"/>
    <mergeCell ref="C3:D3"/>
    <mergeCell ref="E3:F3"/>
    <mergeCell ref="A1:L1"/>
    <mergeCell ref="A2:B2"/>
    <mergeCell ref="E2:H2"/>
    <mergeCell ref="J2:L2"/>
    <mergeCell ref="A117:L117"/>
    <mergeCell ref="A118:B118"/>
    <mergeCell ref="E118:H118"/>
    <mergeCell ref="J118:L118"/>
    <mergeCell ref="A119:A120"/>
    <mergeCell ref="B119:B120"/>
    <mergeCell ref="C119:D119"/>
    <mergeCell ref="E119:F119"/>
    <mergeCell ref="G119:H119"/>
    <mergeCell ref="I119:K119"/>
    <mergeCell ref="L119:L120"/>
    <mergeCell ref="L121:L139"/>
    <mergeCell ref="A139:B139"/>
    <mergeCell ref="A140:L140"/>
    <mergeCell ref="A141:B141"/>
    <mergeCell ref="E141:H141"/>
    <mergeCell ref="J141:L141"/>
    <mergeCell ref="A142:A143"/>
    <mergeCell ref="B142:B143"/>
    <mergeCell ref="C142:D142"/>
    <mergeCell ref="E142:F142"/>
    <mergeCell ref="G142:H142"/>
    <mergeCell ref="I142:K142"/>
    <mergeCell ref="L142:L143"/>
    <mergeCell ref="L144:L162"/>
    <mergeCell ref="A162:B162"/>
    <mergeCell ref="A164:L164"/>
    <mergeCell ref="A165:B165"/>
    <mergeCell ref="E165:H165"/>
    <mergeCell ref="J165:L165"/>
    <mergeCell ref="A166:A167"/>
    <mergeCell ref="B166:B167"/>
    <mergeCell ref="C166:D166"/>
    <mergeCell ref="E166:F166"/>
    <mergeCell ref="G166:H166"/>
    <mergeCell ref="I166:K166"/>
    <mergeCell ref="L166:L167"/>
    <mergeCell ref="L168:L186"/>
    <mergeCell ref="A186:B186"/>
    <mergeCell ref="A187:L187"/>
    <mergeCell ref="A188:B188"/>
    <mergeCell ref="E188:H188"/>
    <mergeCell ref="J188:L188"/>
    <mergeCell ref="A209:B209"/>
    <mergeCell ref="L191:L209"/>
    <mergeCell ref="A208:B208"/>
    <mergeCell ref="G189:H189"/>
    <mergeCell ref="I189:K189"/>
    <mergeCell ref="L189:L190"/>
    <mergeCell ref="A189:A190"/>
    <mergeCell ref="B189:B190"/>
    <mergeCell ref="C189:D189"/>
    <mergeCell ref="E189:F18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5"/>
  <sheetViews>
    <sheetView tabSelected="1" workbookViewId="0" topLeftCell="A328">
      <selection activeCell="E284" activeCellId="1" sqref="G284 E284"/>
    </sheetView>
  </sheetViews>
  <sheetFormatPr defaultColWidth="9.00390625" defaultRowHeight="14.25"/>
  <cols>
    <col min="1" max="1" width="7.50390625" style="0" bestFit="1" customWidth="1"/>
    <col min="2" max="2" width="12.375" style="0" customWidth="1"/>
    <col min="3" max="3" width="6.00390625" style="0" customWidth="1"/>
    <col min="7" max="7" width="9.00390625" style="1" customWidth="1"/>
    <col min="10" max="10" width="9.50390625" style="52" bestFit="1" customWidth="1"/>
    <col min="11" max="12" width="10.50390625" style="61" bestFit="1" customWidth="1"/>
    <col min="13" max="13" width="9.625" style="0" customWidth="1"/>
  </cols>
  <sheetData>
    <row r="1" spans="1:13" ht="25.5">
      <c r="A1" s="155" t="s">
        <v>539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1:13" ht="21" customHeight="1">
      <c r="A2" s="146" t="s">
        <v>900</v>
      </c>
      <c r="B2" s="146"/>
      <c r="C2" s="34"/>
      <c r="D2" s="35"/>
      <c r="E2" s="35"/>
      <c r="F2" s="147" t="s">
        <v>1146</v>
      </c>
      <c r="G2" s="146"/>
      <c r="H2" s="146"/>
      <c r="I2" s="146"/>
      <c r="J2" s="58"/>
      <c r="K2" s="173"/>
      <c r="L2" s="173"/>
      <c r="M2" s="173"/>
    </row>
    <row r="3" spans="1:13" ht="21" customHeight="1">
      <c r="A3" s="148" t="s">
        <v>553</v>
      </c>
      <c r="B3" s="143" t="s">
        <v>492</v>
      </c>
      <c r="C3" s="148" t="s">
        <v>542</v>
      </c>
      <c r="D3" s="143" t="s">
        <v>493</v>
      </c>
      <c r="E3" s="143"/>
      <c r="F3" s="143" t="s">
        <v>494</v>
      </c>
      <c r="G3" s="143"/>
      <c r="H3" s="143" t="s">
        <v>495</v>
      </c>
      <c r="I3" s="143"/>
      <c r="J3" s="174" t="s">
        <v>496</v>
      </c>
      <c r="K3" s="174"/>
      <c r="L3" s="174"/>
      <c r="M3" s="143" t="s">
        <v>497</v>
      </c>
    </row>
    <row r="4" spans="1:13" ht="21" customHeight="1">
      <c r="A4" s="132"/>
      <c r="B4" s="143"/>
      <c r="C4" s="132"/>
      <c r="D4" s="30" t="s">
        <v>901</v>
      </c>
      <c r="E4" s="30" t="s">
        <v>902</v>
      </c>
      <c r="F4" s="30" t="s">
        <v>901</v>
      </c>
      <c r="G4" s="30" t="s">
        <v>902</v>
      </c>
      <c r="H4" s="30" t="s">
        <v>901</v>
      </c>
      <c r="I4" s="30" t="s">
        <v>902</v>
      </c>
      <c r="J4" s="59" t="s">
        <v>903</v>
      </c>
      <c r="K4" s="59" t="s">
        <v>904</v>
      </c>
      <c r="L4" s="59" t="s">
        <v>905</v>
      </c>
      <c r="M4" s="143"/>
    </row>
    <row r="5" spans="1:13" ht="21" customHeight="1">
      <c r="A5" s="36" t="s">
        <v>912</v>
      </c>
      <c r="B5" s="32" t="s">
        <v>302</v>
      </c>
      <c r="C5" s="32"/>
      <c r="D5" s="33"/>
      <c r="E5" s="32"/>
      <c r="F5" s="33"/>
      <c r="G5" s="32"/>
      <c r="H5" s="33"/>
      <c r="I5" s="30"/>
      <c r="J5" s="59"/>
      <c r="K5" s="59"/>
      <c r="L5" s="59"/>
      <c r="M5" s="172" t="s">
        <v>1300</v>
      </c>
    </row>
    <row r="6" spans="1:13" ht="21" customHeight="1">
      <c r="A6" s="36" t="s">
        <v>228</v>
      </c>
      <c r="B6" s="32" t="s">
        <v>303</v>
      </c>
      <c r="C6" s="32"/>
      <c r="D6" s="33"/>
      <c r="E6" s="83" t="s">
        <v>114</v>
      </c>
      <c r="F6" s="33"/>
      <c r="G6" s="83" t="s">
        <v>114</v>
      </c>
      <c r="H6" s="33"/>
      <c r="I6" s="2"/>
      <c r="J6" s="59"/>
      <c r="K6" s="54"/>
      <c r="L6" s="59"/>
      <c r="M6" s="172"/>
    </row>
    <row r="7" spans="1:13" ht="21" customHeight="1">
      <c r="A7" s="36" t="s">
        <v>914</v>
      </c>
      <c r="B7" s="32" t="s">
        <v>304</v>
      </c>
      <c r="C7" s="32"/>
      <c r="D7" s="33"/>
      <c r="E7" s="30">
        <v>2274</v>
      </c>
      <c r="F7" s="33"/>
      <c r="G7" s="30">
        <v>2284</v>
      </c>
      <c r="H7" s="6">
        <f>F7-D7</f>
        <v>0</v>
      </c>
      <c r="I7" s="6">
        <f>G7-E7</f>
        <v>10</v>
      </c>
      <c r="J7" s="55">
        <f>H7*0.589</f>
        <v>0</v>
      </c>
      <c r="K7" s="55">
        <f>I7*2.01</f>
        <v>20.099999999999998</v>
      </c>
      <c r="L7" s="59">
        <f>J7+K7</f>
        <v>20.099999999999998</v>
      </c>
      <c r="M7" s="172"/>
    </row>
    <row r="8" spans="1:13" ht="21" customHeight="1">
      <c r="A8" s="36" t="s">
        <v>915</v>
      </c>
      <c r="B8" s="32" t="s">
        <v>306</v>
      </c>
      <c r="C8" s="32"/>
      <c r="D8" s="33"/>
      <c r="E8" s="30">
        <v>1314</v>
      </c>
      <c r="F8" s="33"/>
      <c r="G8" s="30">
        <v>1314</v>
      </c>
      <c r="H8" s="6">
        <f>F8-D8</f>
        <v>0</v>
      </c>
      <c r="I8" s="6">
        <f>G8-E8</f>
        <v>0</v>
      </c>
      <c r="J8" s="55">
        <f>H8*0.589</f>
        <v>0</v>
      </c>
      <c r="K8" s="55">
        <f>I8*2.01</f>
        <v>0</v>
      </c>
      <c r="L8" s="59">
        <f>J8+K8</f>
        <v>0</v>
      </c>
      <c r="M8" s="172"/>
    </row>
    <row r="9" spans="1:13" ht="21" customHeight="1">
      <c r="A9" s="36" t="s">
        <v>916</v>
      </c>
      <c r="B9" s="32" t="s">
        <v>307</v>
      </c>
      <c r="C9" s="32"/>
      <c r="D9" s="33"/>
      <c r="E9" s="83" t="s">
        <v>114</v>
      </c>
      <c r="F9" s="33"/>
      <c r="G9" s="83" t="s">
        <v>114</v>
      </c>
      <c r="H9" s="6"/>
      <c r="I9" s="6"/>
      <c r="J9" s="55"/>
      <c r="K9" s="55"/>
      <c r="L9" s="59"/>
      <c r="M9" s="172"/>
    </row>
    <row r="10" spans="1:13" ht="21" customHeight="1">
      <c r="A10" s="36" t="s">
        <v>917</v>
      </c>
      <c r="B10" s="32" t="s">
        <v>308</v>
      </c>
      <c r="C10" s="32"/>
      <c r="D10" s="33"/>
      <c r="E10" s="83" t="s">
        <v>114</v>
      </c>
      <c r="F10" s="33"/>
      <c r="G10" s="83" t="s">
        <v>114</v>
      </c>
      <c r="H10" s="6"/>
      <c r="I10" s="6"/>
      <c r="J10" s="55"/>
      <c r="K10" s="55"/>
      <c r="L10" s="59"/>
      <c r="M10" s="172"/>
    </row>
    <row r="11" spans="1:13" ht="21" customHeight="1">
      <c r="A11" s="36" t="s">
        <v>918</v>
      </c>
      <c r="B11" s="32" t="s">
        <v>309</v>
      </c>
      <c r="C11" s="32"/>
      <c r="D11" s="33"/>
      <c r="E11" s="30">
        <v>569</v>
      </c>
      <c r="F11" s="33"/>
      <c r="G11" s="30">
        <v>579</v>
      </c>
      <c r="H11" s="6">
        <f aca="true" t="shared" si="0" ref="H11:I15">F11-D11</f>
        <v>0</v>
      </c>
      <c r="I11" s="6">
        <f t="shared" si="0"/>
        <v>10</v>
      </c>
      <c r="J11" s="55">
        <f>H11*0.589</f>
        <v>0</v>
      </c>
      <c r="K11" s="55">
        <f>I11*2.01</f>
        <v>20.099999999999998</v>
      </c>
      <c r="L11" s="59">
        <f>J11+K11</f>
        <v>20.099999999999998</v>
      </c>
      <c r="M11" s="172"/>
    </row>
    <row r="12" spans="1:13" ht="21" customHeight="1">
      <c r="A12" s="36" t="s">
        <v>919</v>
      </c>
      <c r="B12" s="32" t="s">
        <v>310</v>
      </c>
      <c r="C12" s="32"/>
      <c r="D12" s="33"/>
      <c r="E12" s="32">
        <v>4606</v>
      </c>
      <c r="F12" s="33"/>
      <c r="G12" s="32">
        <v>4616</v>
      </c>
      <c r="H12" s="6">
        <f t="shared" si="0"/>
        <v>0</v>
      </c>
      <c r="I12" s="6">
        <f t="shared" si="0"/>
        <v>10</v>
      </c>
      <c r="J12" s="55">
        <f>H12*0.589</f>
        <v>0</v>
      </c>
      <c r="K12" s="55">
        <f>I12*2.01</f>
        <v>20.099999999999998</v>
      </c>
      <c r="L12" s="59">
        <f>J12+K12</f>
        <v>20.099999999999998</v>
      </c>
      <c r="M12" s="172"/>
    </row>
    <row r="13" spans="1:13" ht="21" customHeight="1">
      <c r="A13" s="36" t="s">
        <v>920</v>
      </c>
      <c r="B13" s="32" t="s">
        <v>311</v>
      </c>
      <c r="C13" s="32"/>
      <c r="D13" s="33"/>
      <c r="E13" s="32">
        <v>5403</v>
      </c>
      <c r="F13" s="33"/>
      <c r="G13" s="32">
        <v>5427</v>
      </c>
      <c r="H13" s="6">
        <f t="shared" si="0"/>
        <v>0</v>
      </c>
      <c r="I13" s="6">
        <f t="shared" si="0"/>
        <v>24</v>
      </c>
      <c r="J13" s="55">
        <f>H13*0.589</f>
        <v>0</v>
      </c>
      <c r="K13" s="55">
        <f>I13*2.01</f>
        <v>48.239999999999995</v>
      </c>
      <c r="L13" s="59">
        <f>J13+K13</f>
        <v>48.239999999999995</v>
      </c>
      <c r="M13" s="172"/>
    </row>
    <row r="14" spans="1:13" ht="21" customHeight="1">
      <c r="A14" s="36" t="s">
        <v>921</v>
      </c>
      <c r="B14" s="32" t="s">
        <v>312</v>
      </c>
      <c r="C14" s="32"/>
      <c r="D14" s="33"/>
      <c r="E14" s="32">
        <v>4143</v>
      </c>
      <c r="F14" s="33"/>
      <c r="G14" s="32">
        <v>4193</v>
      </c>
      <c r="H14" s="6">
        <f t="shared" si="0"/>
        <v>0</v>
      </c>
      <c r="I14" s="6">
        <f t="shared" si="0"/>
        <v>50</v>
      </c>
      <c r="J14" s="55">
        <f>H14*0.589</f>
        <v>0</v>
      </c>
      <c r="K14" s="55">
        <f>I14*2.01</f>
        <v>100.49999999999999</v>
      </c>
      <c r="L14" s="59">
        <f>J14+K14</f>
        <v>100.49999999999999</v>
      </c>
      <c r="M14" s="172"/>
    </row>
    <row r="15" spans="1:13" ht="21" customHeight="1">
      <c r="A15" s="36" t="s">
        <v>88</v>
      </c>
      <c r="B15" s="32" t="s">
        <v>313</v>
      </c>
      <c r="C15" s="32"/>
      <c r="D15" s="33"/>
      <c r="E15" s="32">
        <v>6520</v>
      </c>
      <c r="F15" s="33"/>
      <c r="G15" s="32">
        <v>6550</v>
      </c>
      <c r="H15" s="6">
        <f t="shared" si="0"/>
        <v>0</v>
      </c>
      <c r="I15" s="6">
        <f t="shared" si="0"/>
        <v>30</v>
      </c>
      <c r="J15" s="55">
        <f>H15*0.589</f>
        <v>0</v>
      </c>
      <c r="K15" s="55">
        <f>I15*2.01</f>
        <v>60.3</v>
      </c>
      <c r="L15" s="59">
        <f>J15+K15</f>
        <v>60.3</v>
      </c>
      <c r="M15" s="172"/>
    </row>
    <row r="16" spans="1:13" ht="21" customHeight="1">
      <c r="A16" s="36" t="s">
        <v>89</v>
      </c>
      <c r="B16" s="32" t="s">
        <v>314</v>
      </c>
      <c r="C16" s="32"/>
      <c r="D16" s="33"/>
      <c r="E16" s="83" t="s">
        <v>114</v>
      </c>
      <c r="F16" s="33"/>
      <c r="G16" s="83" t="s">
        <v>114</v>
      </c>
      <c r="H16" s="6"/>
      <c r="I16" s="6"/>
      <c r="J16" s="55"/>
      <c r="K16" s="55"/>
      <c r="L16" s="59"/>
      <c r="M16" s="172"/>
    </row>
    <row r="17" spans="1:13" ht="21" customHeight="1">
      <c r="A17" s="36" t="s">
        <v>90</v>
      </c>
      <c r="B17" s="32" t="s">
        <v>315</v>
      </c>
      <c r="C17" s="32"/>
      <c r="D17" s="33"/>
      <c r="E17" s="83" t="s">
        <v>114</v>
      </c>
      <c r="F17" s="33"/>
      <c r="G17" s="83" t="s">
        <v>114</v>
      </c>
      <c r="H17" s="6"/>
      <c r="I17" s="6"/>
      <c r="J17" s="55"/>
      <c r="K17" s="55"/>
      <c r="L17" s="59"/>
      <c r="M17" s="172"/>
    </row>
    <row r="18" spans="1:13" ht="21" customHeight="1">
      <c r="A18" s="36" t="s">
        <v>91</v>
      </c>
      <c r="B18" s="32" t="s">
        <v>316</v>
      </c>
      <c r="C18" s="32"/>
      <c r="D18" s="33"/>
      <c r="E18" s="32">
        <v>391</v>
      </c>
      <c r="F18" s="33"/>
      <c r="G18" s="32">
        <v>428</v>
      </c>
      <c r="H18" s="6">
        <f>F18-D18</f>
        <v>0</v>
      </c>
      <c r="I18" s="6">
        <f>G18-E18</f>
        <v>37</v>
      </c>
      <c r="J18" s="55">
        <f>H18*0.589</f>
        <v>0</v>
      </c>
      <c r="K18" s="55">
        <f>I18*2.01</f>
        <v>74.36999999999999</v>
      </c>
      <c r="L18" s="59">
        <f>J18+K18</f>
        <v>74.36999999999999</v>
      </c>
      <c r="M18" s="172"/>
    </row>
    <row r="19" spans="1:13" ht="21" customHeight="1">
      <c r="A19" s="36" t="s">
        <v>92</v>
      </c>
      <c r="B19" s="32" t="s">
        <v>317</v>
      </c>
      <c r="C19" s="32"/>
      <c r="D19" s="33"/>
      <c r="E19" s="83" t="s">
        <v>114</v>
      </c>
      <c r="F19" s="33"/>
      <c r="G19" s="83" t="s">
        <v>114</v>
      </c>
      <c r="H19" s="6"/>
      <c r="I19" s="6"/>
      <c r="J19" s="55"/>
      <c r="K19" s="55"/>
      <c r="L19" s="59"/>
      <c r="M19" s="172"/>
    </row>
    <row r="20" spans="1:13" ht="21" customHeight="1">
      <c r="A20" s="36" t="s">
        <v>93</v>
      </c>
      <c r="B20" s="32" t="s">
        <v>318</v>
      </c>
      <c r="C20" s="32"/>
      <c r="D20" s="33"/>
      <c r="E20" s="83" t="s">
        <v>114</v>
      </c>
      <c r="F20" s="33"/>
      <c r="G20" s="83" t="s">
        <v>114</v>
      </c>
      <c r="H20" s="6"/>
      <c r="I20" s="6"/>
      <c r="J20" s="55"/>
      <c r="K20" s="55"/>
      <c r="L20" s="59"/>
      <c r="M20" s="172"/>
    </row>
    <row r="21" spans="1:13" ht="21" customHeight="1">
      <c r="A21" s="36" t="s">
        <v>94</v>
      </c>
      <c r="B21" s="32" t="s">
        <v>319</v>
      </c>
      <c r="C21" s="32"/>
      <c r="D21" s="33"/>
      <c r="E21" s="32">
        <v>473</v>
      </c>
      <c r="F21" s="33"/>
      <c r="G21" s="32">
        <v>483</v>
      </c>
      <c r="H21" s="6">
        <f>F21-D21</f>
        <v>0</v>
      </c>
      <c r="I21" s="6">
        <f>G21-E21</f>
        <v>10</v>
      </c>
      <c r="J21" s="55">
        <f>H21*0.589</f>
        <v>0</v>
      </c>
      <c r="K21" s="55">
        <f>I21*2.01</f>
        <v>20.099999999999998</v>
      </c>
      <c r="L21" s="59">
        <f>J21+K21</f>
        <v>20.099999999999998</v>
      </c>
      <c r="M21" s="172"/>
    </row>
    <row r="22" spans="1:13" ht="21" customHeight="1">
      <c r="A22" s="143" t="s">
        <v>905</v>
      </c>
      <c r="B22" s="143"/>
      <c r="C22" s="30"/>
      <c r="D22" s="30"/>
      <c r="E22" s="30"/>
      <c r="F22" s="30"/>
      <c r="G22" s="30"/>
      <c r="H22" s="30"/>
      <c r="I22" s="30">
        <f>SUM(I5:I21)</f>
        <v>181</v>
      </c>
      <c r="J22" s="30">
        <f>SUM(J5:J21)</f>
        <v>0</v>
      </c>
      <c r="K22" s="30">
        <f>SUM(K5:K21)</f>
        <v>363.81</v>
      </c>
      <c r="L22" s="59">
        <f>SUM(L5:L21)</f>
        <v>363.81</v>
      </c>
      <c r="M22" s="172"/>
    </row>
    <row r="23" spans="1:13" ht="25.5">
      <c r="A23" s="144" t="s">
        <v>539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</row>
    <row r="24" spans="1:13" ht="19.5" customHeight="1">
      <c r="A24" s="146" t="s">
        <v>900</v>
      </c>
      <c r="B24" s="146"/>
      <c r="C24" s="34"/>
      <c r="D24" s="35"/>
      <c r="E24" s="35"/>
      <c r="F24" s="147" t="s">
        <v>1146</v>
      </c>
      <c r="G24" s="146"/>
      <c r="H24" s="146"/>
      <c r="I24" s="146"/>
      <c r="J24" s="58"/>
      <c r="K24" s="173"/>
      <c r="L24" s="173"/>
      <c r="M24" s="173"/>
    </row>
    <row r="25" spans="1:13" ht="19.5" customHeight="1">
      <c r="A25" s="148" t="s">
        <v>553</v>
      </c>
      <c r="B25" s="143" t="s">
        <v>492</v>
      </c>
      <c r="C25" s="148" t="s">
        <v>542</v>
      </c>
      <c r="D25" s="143" t="s">
        <v>493</v>
      </c>
      <c r="E25" s="143"/>
      <c r="F25" s="143" t="s">
        <v>494</v>
      </c>
      <c r="G25" s="143"/>
      <c r="H25" s="143" t="s">
        <v>495</v>
      </c>
      <c r="I25" s="143"/>
      <c r="J25" s="174" t="s">
        <v>496</v>
      </c>
      <c r="K25" s="174"/>
      <c r="L25" s="174"/>
      <c r="M25" s="143" t="s">
        <v>497</v>
      </c>
    </row>
    <row r="26" spans="1:13" ht="19.5" customHeight="1">
      <c r="A26" s="132"/>
      <c r="B26" s="143"/>
      <c r="C26" s="132"/>
      <c r="D26" s="30" t="s">
        <v>901</v>
      </c>
      <c r="E26" s="30" t="s">
        <v>902</v>
      </c>
      <c r="F26" s="30" t="s">
        <v>901</v>
      </c>
      <c r="G26" s="30" t="s">
        <v>902</v>
      </c>
      <c r="H26" s="30" t="s">
        <v>901</v>
      </c>
      <c r="I26" s="30" t="s">
        <v>902</v>
      </c>
      <c r="J26" s="59" t="s">
        <v>903</v>
      </c>
      <c r="K26" s="59" t="s">
        <v>904</v>
      </c>
      <c r="L26" s="59" t="s">
        <v>905</v>
      </c>
      <c r="M26" s="143"/>
    </row>
    <row r="27" spans="1:13" ht="19.5" customHeight="1">
      <c r="A27" s="36" t="s">
        <v>554</v>
      </c>
      <c r="B27" s="32" t="s">
        <v>569</v>
      </c>
      <c r="C27" s="32"/>
      <c r="D27" s="32"/>
      <c r="E27" s="32">
        <v>683</v>
      </c>
      <c r="F27" s="32"/>
      <c r="G27" s="32">
        <v>720</v>
      </c>
      <c r="H27" s="6">
        <f>F27-D27</f>
        <v>0</v>
      </c>
      <c r="I27" s="6">
        <f>G27-E27</f>
        <v>37</v>
      </c>
      <c r="J27" s="55">
        <f>H27*0.589</f>
        <v>0</v>
      </c>
      <c r="K27" s="55">
        <f>I27*2.01</f>
        <v>74.36999999999999</v>
      </c>
      <c r="L27" s="59">
        <f>J27+K27</f>
        <v>74.36999999999999</v>
      </c>
      <c r="M27" s="172" t="s">
        <v>1300</v>
      </c>
    </row>
    <row r="28" spans="1:13" ht="19.5" customHeight="1">
      <c r="A28" s="36" t="s">
        <v>555</v>
      </c>
      <c r="B28" s="32" t="s">
        <v>570</v>
      </c>
      <c r="C28" s="32"/>
      <c r="D28" s="32"/>
      <c r="E28" s="83" t="s">
        <v>114</v>
      </c>
      <c r="F28" s="32"/>
      <c r="G28" s="83" t="s">
        <v>114</v>
      </c>
      <c r="H28" s="6"/>
      <c r="I28" s="6"/>
      <c r="J28" s="55"/>
      <c r="K28" s="55"/>
      <c r="L28" s="59"/>
      <c r="M28" s="172"/>
    </row>
    <row r="29" spans="1:13" ht="19.5" customHeight="1">
      <c r="A29" s="36" t="s">
        <v>556</v>
      </c>
      <c r="B29" s="32" t="s">
        <v>571</v>
      </c>
      <c r="C29" s="32"/>
      <c r="D29" s="32"/>
      <c r="E29" s="32">
        <v>500</v>
      </c>
      <c r="F29" s="32"/>
      <c r="G29" s="32">
        <v>527</v>
      </c>
      <c r="H29" s="6">
        <f>F29-D29</f>
        <v>0</v>
      </c>
      <c r="I29" s="6">
        <f>G29-E29</f>
        <v>27</v>
      </c>
      <c r="J29" s="55">
        <f>H29*0.589</f>
        <v>0</v>
      </c>
      <c r="K29" s="55">
        <f>I29*2.01</f>
        <v>54.269999999999996</v>
      </c>
      <c r="L29" s="59">
        <f>J29+K29</f>
        <v>54.269999999999996</v>
      </c>
      <c r="M29" s="172"/>
    </row>
    <row r="30" spans="1:13" ht="19.5" customHeight="1">
      <c r="A30" s="36" t="s">
        <v>557</v>
      </c>
      <c r="B30" s="32" t="s">
        <v>572</v>
      </c>
      <c r="C30" s="32"/>
      <c r="D30" s="32"/>
      <c r="E30" s="83" t="s">
        <v>636</v>
      </c>
      <c r="F30" s="32"/>
      <c r="G30" s="83" t="s">
        <v>1413</v>
      </c>
      <c r="H30" s="6"/>
      <c r="I30" s="6">
        <v>36</v>
      </c>
      <c r="J30" s="55">
        <f>H30*0.589</f>
        <v>0</v>
      </c>
      <c r="K30" s="55">
        <f>I30*2.01</f>
        <v>72.35999999999999</v>
      </c>
      <c r="L30" s="59">
        <f>J30+K30</f>
        <v>72.35999999999999</v>
      </c>
      <c r="M30" s="172"/>
    </row>
    <row r="31" spans="1:13" ht="19.5" customHeight="1">
      <c r="A31" s="36" t="s">
        <v>558</v>
      </c>
      <c r="B31" s="32" t="s">
        <v>573</v>
      </c>
      <c r="C31" s="32"/>
      <c r="D31" s="32"/>
      <c r="E31" s="32">
        <v>744</v>
      </c>
      <c r="F31" s="32"/>
      <c r="G31" s="32">
        <v>794</v>
      </c>
      <c r="H31" s="6">
        <f>F31-D31</f>
        <v>0</v>
      </c>
      <c r="I31" s="6">
        <f>G31-E31</f>
        <v>50</v>
      </c>
      <c r="J31" s="55">
        <f>H31*0.589</f>
        <v>0</v>
      </c>
      <c r="K31" s="55">
        <f>I31*2.01</f>
        <v>100.49999999999999</v>
      </c>
      <c r="L31" s="59">
        <f>J31+K31</f>
        <v>100.49999999999999</v>
      </c>
      <c r="M31" s="172"/>
    </row>
    <row r="32" spans="1:13" ht="19.5" customHeight="1">
      <c r="A32" s="36" t="s">
        <v>559</v>
      </c>
      <c r="B32" s="32" t="s">
        <v>574</v>
      </c>
      <c r="C32" s="32"/>
      <c r="D32" s="36"/>
      <c r="E32" s="32">
        <v>930</v>
      </c>
      <c r="F32" s="36"/>
      <c r="G32" s="32">
        <v>982</v>
      </c>
      <c r="H32" s="6">
        <f>F32-D32</f>
        <v>0</v>
      </c>
      <c r="I32" s="6">
        <f>G32-E32</f>
        <v>52</v>
      </c>
      <c r="J32" s="55">
        <f>H32*0.589</f>
        <v>0</v>
      </c>
      <c r="K32" s="55">
        <f>I32*2.01</f>
        <v>104.51999999999998</v>
      </c>
      <c r="L32" s="59">
        <f>J32+K32</f>
        <v>104.51999999999998</v>
      </c>
      <c r="M32" s="172"/>
    </row>
    <row r="33" spans="1:13" ht="19.5" customHeight="1">
      <c r="A33" s="36" t="s">
        <v>560</v>
      </c>
      <c r="B33" s="32" t="s">
        <v>575</v>
      </c>
      <c r="C33" s="32"/>
      <c r="D33" s="36"/>
      <c r="E33" s="83" t="s">
        <v>114</v>
      </c>
      <c r="F33" s="36"/>
      <c r="G33" s="83" t="s">
        <v>114</v>
      </c>
      <c r="H33" s="6"/>
      <c r="I33" s="6"/>
      <c r="J33" s="55"/>
      <c r="K33" s="55"/>
      <c r="L33" s="59"/>
      <c r="M33" s="172"/>
    </row>
    <row r="34" spans="1:13" ht="19.5" customHeight="1">
      <c r="A34" s="164" t="s">
        <v>576</v>
      </c>
      <c r="B34" s="148" t="s">
        <v>552</v>
      </c>
      <c r="C34" s="32" t="s">
        <v>549</v>
      </c>
      <c r="D34" s="32"/>
      <c r="E34" s="32">
        <v>737</v>
      </c>
      <c r="F34" s="32"/>
      <c r="G34" s="32">
        <v>757</v>
      </c>
      <c r="H34" s="30"/>
      <c r="I34" s="2"/>
      <c r="J34" s="55"/>
      <c r="K34" s="54"/>
      <c r="L34" s="167">
        <f>29*2.01</f>
        <v>58.28999999999999</v>
      </c>
      <c r="M34" s="172"/>
    </row>
    <row r="35" spans="1:13" ht="19.5" customHeight="1">
      <c r="A35" s="170"/>
      <c r="B35" s="131"/>
      <c r="C35" s="32" t="s">
        <v>540</v>
      </c>
      <c r="D35" s="32"/>
      <c r="E35" s="32">
        <v>282</v>
      </c>
      <c r="F35" s="32"/>
      <c r="G35" s="32">
        <v>290</v>
      </c>
      <c r="H35" s="30"/>
      <c r="I35" s="2"/>
      <c r="J35" s="55"/>
      <c r="K35" s="54"/>
      <c r="L35" s="168"/>
      <c r="M35" s="172"/>
    </row>
    <row r="36" spans="1:13" ht="19.5" customHeight="1">
      <c r="A36" s="170"/>
      <c r="B36" s="131"/>
      <c r="C36" s="32" t="s">
        <v>335</v>
      </c>
      <c r="D36" s="32"/>
      <c r="E36" s="32">
        <v>114</v>
      </c>
      <c r="F36" s="32"/>
      <c r="G36" s="32">
        <v>114</v>
      </c>
      <c r="H36" s="30"/>
      <c r="I36" s="2"/>
      <c r="J36" s="55"/>
      <c r="K36" s="54"/>
      <c r="L36" s="168"/>
      <c r="M36" s="172"/>
    </row>
    <row r="37" spans="1:13" ht="19.5" customHeight="1">
      <c r="A37" s="171"/>
      <c r="B37" s="132"/>
      <c r="C37" s="32" t="s">
        <v>541</v>
      </c>
      <c r="D37" s="32"/>
      <c r="E37" s="32">
        <v>3709</v>
      </c>
      <c r="F37" s="32"/>
      <c r="G37" s="32">
        <v>3710</v>
      </c>
      <c r="H37" s="30"/>
      <c r="I37" s="2"/>
      <c r="J37" s="55"/>
      <c r="K37" s="54"/>
      <c r="L37" s="169"/>
      <c r="M37" s="172"/>
    </row>
    <row r="38" spans="1:13" ht="19.5" customHeight="1">
      <c r="A38" s="36" t="s">
        <v>561</v>
      </c>
      <c r="B38" s="32" t="s">
        <v>577</v>
      </c>
      <c r="C38" s="32"/>
      <c r="D38" s="32">
        <v>1192</v>
      </c>
      <c r="E38" s="32">
        <v>1580</v>
      </c>
      <c r="F38" s="32">
        <v>1192</v>
      </c>
      <c r="G38" s="32">
        <v>1580</v>
      </c>
      <c r="H38" s="6">
        <f>F38-D38</f>
        <v>0</v>
      </c>
      <c r="I38" s="6">
        <f>G38-E38</f>
        <v>0</v>
      </c>
      <c r="J38" s="55">
        <f>H38*0.589</f>
        <v>0</v>
      </c>
      <c r="K38" s="55">
        <f>I38*2.01</f>
        <v>0</v>
      </c>
      <c r="L38" s="59">
        <f>J38+K38</f>
        <v>0</v>
      </c>
      <c r="M38" s="172"/>
    </row>
    <row r="39" spans="1:13" ht="19.5" customHeight="1">
      <c r="A39" s="36" t="s">
        <v>562</v>
      </c>
      <c r="B39" s="32" t="s">
        <v>1147</v>
      </c>
      <c r="C39" s="32"/>
      <c r="D39" s="32">
        <v>4941</v>
      </c>
      <c r="E39" s="32">
        <v>2939</v>
      </c>
      <c r="F39" s="32">
        <v>4941</v>
      </c>
      <c r="G39" s="32">
        <v>2939</v>
      </c>
      <c r="H39" s="6">
        <f>F39-D39</f>
        <v>0</v>
      </c>
      <c r="I39" s="6">
        <f>G39-E39</f>
        <v>0</v>
      </c>
      <c r="J39" s="55">
        <f>H39*0.589</f>
        <v>0</v>
      </c>
      <c r="K39" s="55">
        <f>I39*2.01</f>
        <v>0</v>
      </c>
      <c r="L39" s="59">
        <f>J39+K39</f>
        <v>0</v>
      </c>
      <c r="M39" s="172"/>
    </row>
    <row r="40" spans="1:13" ht="19.5" customHeight="1">
      <c r="A40" s="36" t="s">
        <v>601</v>
      </c>
      <c r="B40" s="32" t="s">
        <v>600</v>
      </c>
      <c r="C40" s="32" t="s">
        <v>548</v>
      </c>
      <c r="D40" s="32"/>
      <c r="E40" s="32">
        <v>387</v>
      </c>
      <c r="F40" s="32"/>
      <c r="G40" s="32">
        <v>435</v>
      </c>
      <c r="H40" s="30">
        <v>120</v>
      </c>
      <c r="I40" s="6">
        <f>G40-E40</f>
        <v>48</v>
      </c>
      <c r="J40" s="55">
        <f>H40*0.589</f>
        <v>70.67999999999999</v>
      </c>
      <c r="K40" s="55">
        <f>I40*2.01</f>
        <v>96.47999999999999</v>
      </c>
      <c r="L40" s="59">
        <f>J40+K40</f>
        <v>167.15999999999997</v>
      </c>
      <c r="M40" s="172"/>
    </row>
    <row r="41" spans="1:13" ht="19.5" customHeight="1">
      <c r="A41" s="36" t="s">
        <v>602</v>
      </c>
      <c r="B41" s="32" t="s">
        <v>1414</v>
      </c>
      <c r="C41" s="32"/>
      <c r="D41" s="32"/>
      <c r="E41" s="83" t="s">
        <v>114</v>
      </c>
      <c r="F41" s="32"/>
      <c r="G41" s="83" t="s">
        <v>114</v>
      </c>
      <c r="H41" s="30"/>
      <c r="I41" s="2"/>
      <c r="J41" s="55"/>
      <c r="K41" s="54"/>
      <c r="L41" s="59"/>
      <c r="M41" s="172"/>
    </row>
    <row r="42" spans="1:13" ht="19.5" customHeight="1">
      <c r="A42" s="164" t="s">
        <v>1148</v>
      </c>
      <c r="B42" s="148" t="s">
        <v>563</v>
      </c>
      <c r="C42" s="32" t="s">
        <v>524</v>
      </c>
      <c r="D42" s="32"/>
      <c r="E42" s="32">
        <v>1278</v>
      </c>
      <c r="F42" s="32"/>
      <c r="G42" s="32">
        <v>1335</v>
      </c>
      <c r="H42" s="30"/>
      <c r="I42" s="2"/>
      <c r="J42" s="55"/>
      <c r="K42" s="54"/>
      <c r="L42" s="167">
        <f>22*2.01</f>
        <v>44.22</v>
      </c>
      <c r="M42" s="172"/>
    </row>
    <row r="43" spans="1:13" ht="19.5" customHeight="1">
      <c r="A43" s="170"/>
      <c r="B43" s="131"/>
      <c r="C43" s="32" t="s">
        <v>321</v>
      </c>
      <c r="D43" s="32"/>
      <c r="E43" s="32">
        <v>357</v>
      </c>
      <c r="F43" s="32"/>
      <c r="G43" s="32">
        <v>370</v>
      </c>
      <c r="H43" s="30"/>
      <c r="I43" s="2"/>
      <c r="J43" s="55"/>
      <c r="K43" s="54"/>
      <c r="L43" s="168"/>
      <c r="M43" s="172"/>
    </row>
    <row r="44" spans="1:14" ht="19.5" customHeight="1">
      <c r="A44" s="170"/>
      <c r="B44" s="131"/>
      <c r="C44" s="32" t="s">
        <v>335</v>
      </c>
      <c r="D44" s="32"/>
      <c r="E44" s="32">
        <v>104</v>
      </c>
      <c r="F44" s="32"/>
      <c r="G44" s="32">
        <v>105</v>
      </c>
      <c r="H44" s="30"/>
      <c r="I44" s="2"/>
      <c r="J44" s="55"/>
      <c r="K44" s="54"/>
      <c r="L44" s="168"/>
      <c r="M44" s="172"/>
      <c r="N44" s="28"/>
    </row>
    <row r="45" spans="1:13" ht="19.5" customHeight="1">
      <c r="A45" s="171"/>
      <c r="B45" s="132"/>
      <c r="C45" s="32" t="s">
        <v>541</v>
      </c>
      <c r="D45" s="30"/>
      <c r="E45" s="32">
        <v>4</v>
      </c>
      <c r="F45" s="30"/>
      <c r="G45" s="32">
        <v>4</v>
      </c>
      <c r="H45" s="32"/>
      <c r="I45" s="2"/>
      <c r="J45" s="55"/>
      <c r="K45" s="54"/>
      <c r="L45" s="169"/>
      <c r="M45" s="172"/>
    </row>
    <row r="46" spans="1:13" ht="19.5" customHeight="1">
      <c r="A46" s="143" t="s">
        <v>905</v>
      </c>
      <c r="B46" s="143"/>
      <c r="C46" s="30"/>
      <c r="D46" s="30"/>
      <c r="E46" s="30"/>
      <c r="F46" s="30"/>
      <c r="G46" s="30"/>
      <c r="H46" s="30"/>
      <c r="I46" s="30">
        <f>SUM(I29:I45)</f>
        <v>213</v>
      </c>
      <c r="J46" s="30">
        <f>SUM(J29:J45)</f>
        <v>70.67999999999999</v>
      </c>
      <c r="K46" s="30">
        <f>SUM(K29:K45)</f>
        <v>428.13</v>
      </c>
      <c r="L46" s="59">
        <f>SUM(L29:L45)</f>
        <v>601.3199999999999</v>
      </c>
      <c r="M46" s="172"/>
    </row>
    <row r="47" spans="1:13" ht="25.5">
      <c r="A47" s="155" t="s">
        <v>539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7"/>
    </row>
    <row r="48" spans="1:13" ht="18" customHeight="1">
      <c r="A48" s="157" t="s">
        <v>900</v>
      </c>
      <c r="B48" s="157"/>
      <c r="C48" s="1"/>
      <c r="F48" s="147" t="s">
        <v>1146</v>
      </c>
      <c r="G48" s="146"/>
      <c r="H48" s="146"/>
      <c r="I48" s="146"/>
      <c r="K48" s="158"/>
      <c r="L48" s="158"/>
      <c r="M48" s="158"/>
    </row>
    <row r="49" spans="1:13" ht="18" customHeight="1">
      <c r="A49" s="154" t="s">
        <v>491</v>
      </c>
      <c r="B49" s="149" t="s">
        <v>492</v>
      </c>
      <c r="C49" s="150" t="s">
        <v>542</v>
      </c>
      <c r="D49" s="149" t="s">
        <v>493</v>
      </c>
      <c r="E49" s="149"/>
      <c r="F49" s="149" t="s">
        <v>494</v>
      </c>
      <c r="G49" s="149"/>
      <c r="H49" s="149" t="s">
        <v>495</v>
      </c>
      <c r="I49" s="149"/>
      <c r="J49" s="153" t="s">
        <v>496</v>
      </c>
      <c r="K49" s="153"/>
      <c r="L49" s="153"/>
      <c r="M49" s="149" t="s">
        <v>497</v>
      </c>
    </row>
    <row r="50" spans="1:13" ht="18" customHeight="1">
      <c r="A50" s="154"/>
      <c r="B50" s="149"/>
      <c r="C50" s="152"/>
      <c r="D50" s="2" t="s">
        <v>901</v>
      </c>
      <c r="E50" s="2" t="s">
        <v>902</v>
      </c>
      <c r="F50" s="2" t="s">
        <v>901</v>
      </c>
      <c r="G50" s="2" t="s">
        <v>902</v>
      </c>
      <c r="H50" s="2" t="s">
        <v>901</v>
      </c>
      <c r="I50" s="2" t="s">
        <v>902</v>
      </c>
      <c r="J50" s="54" t="s">
        <v>903</v>
      </c>
      <c r="K50" s="54" t="s">
        <v>904</v>
      </c>
      <c r="L50" s="54" t="s">
        <v>905</v>
      </c>
      <c r="M50" s="149"/>
    </row>
    <row r="51" spans="1:13" ht="18" customHeight="1">
      <c r="A51" s="36" t="s">
        <v>931</v>
      </c>
      <c r="B51" s="32" t="s">
        <v>1149</v>
      </c>
      <c r="C51" s="32"/>
      <c r="D51" s="32">
        <v>8086</v>
      </c>
      <c r="E51" s="32">
        <v>6679</v>
      </c>
      <c r="F51" s="32">
        <v>8086</v>
      </c>
      <c r="G51" s="32">
        <v>6679</v>
      </c>
      <c r="H51" s="30">
        <v>0</v>
      </c>
      <c r="I51" s="6">
        <f>G51-E51</f>
        <v>0</v>
      </c>
      <c r="J51" s="55">
        <f>H51*0.589</f>
        <v>0</v>
      </c>
      <c r="K51" s="55">
        <f>I51*2.01</f>
        <v>0</v>
      </c>
      <c r="L51" s="59">
        <f>J51+K51</f>
        <v>0</v>
      </c>
      <c r="M51" s="148" t="s">
        <v>1300</v>
      </c>
    </row>
    <row r="52" spans="1:13" ht="18" customHeight="1">
      <c r="A52" s="164" t="s">
        <v>229</v>
      </c>
      <c r="B52" s="148" t="s">
        <v>1150</v>
      </c>
      <c r="C52" s="32" t="s">
        <v>524</v>
      </c>
      <c r="D52" s="30"/>
      <c r="E52" s="32">
        <v>1020</v>
      </c>
      <c r="F52" s="30"/>
      <c r="G52" s="32">
        <v>1058</v>
      </c>
      <c r="H52" s="30"/>
      <c r="I52" s="6">
        <f>G52-E52</f>
        <v>38</v>
      </c>
      <c r="J52" s="55"/>
      <c r="K52" s="54"/>
      <c r="L52" s="167">
        <f>38*2.01</f>
        <v>76.38</v>
      </c>
      <c r="M52" s="131"/>
    </row>
    <row r="53" spans="1:13" ht="18" customHeight="1">
      <c r="A53" s="163"/>
      <c r="B53" s="131"/>
      <c r="C53" s="32" t="s">
        <v>321</v>
      </c>
      <c r="D53" s="30"/>
      <c r="E53" s="83" t="s">
        <v>867</v>
      </c>
      <c r="F53" s="30"/>
      <c r="G53" s="83" t="s">
        <v>1415</v>
      </c>
      <c r="H53" s="32"/>
      <c r="I53" s="2"/>
      <c r="J53" s="55"/>
      <c r="K53" s="54"/>
      <c r="L53" s="168"/>
      <c r="M53" s="131"/>
    </row>
    <row r="54" spans="1:13" ht="18" customHeight="1">
      <c r="A54" s="141"/>
      <c r="B54" s="132"/>
      <c r="C54" s="32" t="s">
        <v>322</v>
      </c>
      <c r="D54" s="30"/>
      <c r="E54" s="32">
        <v>17</v>
      </c>
      <c r="F54" s="30"/>
      <c r="G54" s="32">
        <v>17</v>
      </c>
      <c r="H54" s="32"/>
      <c r="I54" s="2"/>
      <c r="J54" s="55"/>
      <c r="K54" s="54"/>
      <c r="L54" s="169"/>
      <c r="M54" s="131"/>
    </row>
    <row r="55" spans="1:13" ht="18" customHeight="1">
      <c r="A55" s="164" t="s">
        <v>1151</v>
      </c>
      <c r="B55" s="148" t="s">
        <v>1152</v>
      </c>
      <c r="C55" s="32" t="s">
        <v>524</v>
      </c>
      <c r="D55" s="30"/>
      <c r="E55" s="32">
        <v>1742</v>
      </c>
      <c r="F55" s="30"/>
      <c r="G55" s="32">
        <v>1784</v>
      </c>
      <c r="H55" s="32"/>
      <c r="I55" s="6">
        <f aca="true" t="shared" si="1" ref="H55:I58">G55-E55</f>
        <v>42</v>
      </c>
      <c r="J55" s="55"/>
      <c r="K55" s="54"/>
      <c r="L55" s="167">
        <f>(I55+I56+I57)*2.01</f>
        <v>90.44999999999999</v>
      </c>
      <c r="M55" s="131"/>
    </row>
    <row r="56" spans="1:13" ht="18" customHeight="1">
      <c r="A56" s="165"/>
      <c r="B56" s="131"/>
      <c r="C56" s="32" t="s">
        <v>321</v>
      </c>
      <c r="D56" s="30"/>
      <c r="E56" s="32">
        <v>231</v>
      </c>
      <c r="F56" s="30"/>
      <c r="G56" s="32">
        <v>234</v>
      </c>
      <c r="H56" s="32"/>
      <c r="I56" s="6">
        <f t="shared" si="1"/>
        <v>3</v>
      </c>
      <c r="J56" s="55"/>
      <c r="K56" s="54"/>
      <c r="L56" s="168"/>
      <c r="M56" s="131"/>
    </row>
    <row r="57" spans="1:13" ht="18" customHeight="1">
      <c r="A57" s="166"/>
      <c r="B57" s="132"/>
      <c r="C57" s="32" t="s">
        <v>322</v>
      </c>
      <c r="D57" s="30"/>
      <c r="E57" s="32">
        <v>46</v>
      </c>
      <c r="F57" s="30"/>
      <c r="G57" s="32">
        <v>46</v>
      </c>
      <c r="H57" s="32"/>
      <c r="I57" s="6">
        <f t="shared" si="1"/>
        <v>0</v>
      </c>
      <c r="J57" s="55"/>
      <c r="K57" s="54"/>
      <c r="L57" s="169"/>
      <c r="M57" s="131"/>
    </row>
    <row r="58" spans="1:13" ht="18" customHeight="1">
      <c r="A58" s="36" t="s">
        <v>578</v>
      </c>
      <c r="B58" s="32" t="s">
        <v>1153</v>
      </c>
      <c r="C58" s="32"/>
      <c r="D58" s="30"/>
      <c r="E58" s="32">
        <v>143</v>
      </c>
      <c r="F58" s="30"/>
      <c r="G58" s="32">
        <v>162</v>
      </c>
      <c r="H58" s="6">
        <f t="shared" si="1"/>
        <v>0</v>
      </c>
      <c r="I58" s="6">
        <f t="shared" si="1"/>
        <v>19</v>
      </c>
      <c r="J58" s="55">
        <f aca="true" t="shared" si="2" ref="J58:J63">H58*0.589</f>
        <v>0</v>
      </c>
      <c r="K58" s="55">
        <f aca="true" t="shared" si="3" ref="K58:K71">I58*2.01</f>
        <v>38.19</v>
      </c>
      <c r="L58" s="59">
        <f aca="true" t="shared" si="4" ref="L58:L63">J58+K58</f>
        <v>38.19</v>
      </c>
      <c r="M58" s="131"/>
    </row>
    <row r="59" spans="1:13" ht="18" customHeight="1">
      <c r="A59" s="36" t="s">
        <v>579</v>
      </c>
      <c r="B59" s="32" t="s">
        <v>1154</v>
      </c>
      <c r="C59" s="32"/>
      <c r="D59" s="30"/>
      <c r="E59" s="83" t="s">
        <v>636</v>
      </c>
      <c r="F59" s="30"/>
      <c r="G59" s="83" t="s">
        <v>1413</v>
      </c>
      <c r="H59" s="32"/>
      <c r="I59" s="2">
        <v>36</v>
      </c>
      <c r="J59" s="55">
        <f t="shared" si="2"/>
        <v>0</v>
      </c>
      <c r="K59" s="55">
        <f t="shared" si="3"/>
        <v>72.35999999999999</v>
      </c>
      <c r="L59" s="59">
        <f t="shared" si="4"/>
        <v>72.35999999999999</v>
      </c>
      <c r="M59" s="131"/>
    </row>
    <row r="60" spans="1:13" ht="18" customHeight="1">
      <c r="A60" s="36" t="s">
        <v>935</v>
      </c>
      <c r="B60" s="32" t="s">
        <v>1155</v>
      </c>
      <c r="C60" s="32"/>
      <c r="D60" s="30"/>
      <c r="E60" s="32">
        <v>2674</v>
      </c>
      <c r="F60" s="30"/>
      <c r="G60" s="32">
        <v>2674</v>
      </c>
      <c r="H60" s="32"/>
      <c r="I60" s="2"/>
      <c r="J60" s="55">
        <f t="shared" si="2"/>
        <v>0</v>
      </c>
      <c r="K60" s="55">
        <f t="shared" si="3"/>
        <v>0</v>
      </c>
      <c r="L60" s="59">
        <f t="shared" si="4"/>
        <v>0</v>
      </c>
      <c r="M60" s="131"/>
    </row>
    <row r="61" spans="1:13" ht="18" customHeight="1">
      <c r="A61" s="36" t="s">
        <v>936</v>
      </c>
      <c r="B61" s="32" t="s">
        <v>1156</v>
      </c>
      <c r="C61" s="32"/>
      <c r="D61" s="30"/>
      <c r="E61" s="83" t="s">
        <v>636</v>
      </c>
      <c r="F61" s="30"/>
      <c r="G61" s="83" t="s">
        <v>1413</v>
      </c>
      <c r="H61" s="30"/>
      <c r="I61" s="2">
        <v>36</v>
      </c>
      <c r="J61" s="55">
        <f t="shared" si="2"/>
        <v>0</v>
      </c>
      <c r="K61" s="55">
        <f t="shared" si="3"/>
        <v>72.35999999999999</v>
      </c>
      <c r="L61" s="59">
        <f t="shared" si="4"/>
        <v>72.35999999999999</v>
      </c>
      <c r="M61" s="131"/>
    </row>
    <row r="62" spans="1:13" ht="18" customHeight="1">
      <c r="A62" s="36" t="s">
        <v>937</v>
      </c>
      <c r="B62" s="32" t="s">
        <v>1157</v>
      </c>
      <c r="C62" s="32"/>
      <c r="D62" s="30"/>
      <c r="E62" s="32">
        <v>2387</v>
      </c>
      <c r="F62" s="30"/>
      <c r="G62" s="32">
        <v>2405</v>
      </c>
      <c r="H62" s="30"/>
      <c r="I62" s="6">
        <f aca="true" t="shared" si="5" ref="I62:I67">G62-E62</f>
        <v>18</v>
      </c>
      <c r="J62" s="55">
        <f t="shared" si="2"/>
        <v>0</v>
      </c>
      <c r="K62" s="55">
        <f t="shared" si="3"/>
        <v>36.17999999999999</v>
      </c>
      <c r="L62" s="59">
        <f t="shared" si="4"/>
        <v>36.17999999999999</v>
      </c>
      <c r="M62" s="131"/>
    </row>
    <row r="63" spans="1:13" ht="18" customHeight="1">
      <c r="A63" s="36" t="s">
        <v>938</v>
      </c>
      <c r="B63" s="32" t="s">
        <v>1158</v>
      </c>
      <c r="C63" s="32"/>
      <c r="D63" s="30"/>
      <c r="E63" s="32">
        <v>4232</v>
      </c>
      <c r="F63" s="30"/>
      <c r="G63" s="32">
        <v>4251</v>
      </c>
      <c r="H63" s="30"/>
      <c r="I63" s="6">
        <f t="shared" si="5"/>
        <v>19</v>
      </c>
      <c r="J63" s="55">
        <f t="shared" si="2"/>
        <v>0</v>
      </c>
      <c r="K63" s="55">
        <f t="shared" si="3"/>
        <v>38.19</v>
      </c>
      <c r="L63" s="59">
        <f t="shared" si="4"/>
        <v>38.19</v>
      </c>
      <c r="M63" s="131"/>
    </row>
    <row r="64" spans="1:13" ht="18" customHeight="1">
      <c r="A64" s="164" t="s">
        <v>580</v>
      </c>
      <c r="B64" s="148" t="s">
        <v>1159</v>
      </c>
      <c r="C64" s="37" t="s">
        <v>549</v>
      </c>
      <c r="D64" s="32"/>
      <c r="E64" s="32">
        <v>1486</v>
      </c>
      <c r="F64" s="32"/>
      <c r="G64" s="32">
        <v>1495</v>
      </c>
      <c r="H64" s="30"/>
      <c r="I64" s="6">
        <f t="shared" si="5"/>
        <v>9</v>
      </c>
      <c r="J64" s="55"/>
      <c r="K64" s="55">
        <f t="shared" si="3"/>
        <v>18.089999999999996</v>
      </c>
      <c r="L64" s="167">
        <f>(I64+I65+I66+I67)*2.01</f>
        <v>98.49</v>
      </c>
      <c r="M64" s="131"/>
    </row>
    <row r="65" spans="1:13" ht="18" customHeight="1">
      <c r="A65" s="163"/>
      <c r="B65" s="131"/>
      <c r="C65" s="32" t="s">
        <v>524</v>
      </c>
      <c r="D65" s="32"/>
      <c r="E65" s="32">
        <v>219</v>
      </c>
      <c r="F65" s="32"/>
      <c r="G65" s="32">
        <v>229</v>
      </c>
      <c r="H65" s="30"/>
      <c r="I65" s="6">
        <f t="shared" si="5"/>
        <v>10</v>
      </c>
      <c r="J65" s="55"/>
      <c r="K65" s="55">
        <f t="shared" si="3"/>
        <v>20.099999999999998</v>
      </c>
      <c r="L65" s="168"/>
      <c r="M65" s="131"/>
    </row>
    <row r="66" spans="1:13" ht="18" customHeight="1">
      <c r="A66" s="163"/>
      <c r="B66" s="131"/>
      <c r="C66" s="32" t="s">
        <v>335</v>
      </c>
      <c r="D66" s="32"/>
      <c r="E66" s="32">
        <v>630</v>
      </c>
      <c r="F66" s="32"/>
      <c r="G66" s="32">
        <v>660</v>
      </c>
      <c r="H66" s="30"/>
      <c r="I66" s="6">
        <f t="shared" si="5"/>
        <v>30</v>
      </c>
      <c r="J66" s="55"/>
      <c r="K66" s="55">
        <f t="shared" si="3"/>
        <v>60.3</v>
      </c>
      <c r="L66" s="168"/>
      <c r="M66" s="131"/>
    </row>
    <row r="67" spans="1:13" ht="18" customHeight="1">
      <c r="A67" s="141"/>
      <c r="B67" s="132"/>
      <c r="C67" s="32" t="s">
        <v>332</v>
      </c>
      <c r="D67" s="32"/>
      <c r="E67" s="32">
        <v>32</v>
      </c>
      <c r="F67" s="32"/>
      <c r="G67" s="32">
        <v>32</v>
      </c>
      <c r="H67" s="30"/>
      <c r="I67" s="6">
        <f t="shared" si="5"/>
        <v>0</v>
      </c>
      <c r="J67" s="55"/>
      <c r="K67" s="55">
        <f t="shared" si="3"/>
        <v>0</v>
      </c>
      <c r="L67" s="169"/>
      <c r="M67" s="131"/>
    </row>
    <row r="68" spans="1:13" ht="18" customHeight="1">
      <c r="A68" s="164" t="s">
        <v>581</v>
      </c>
      <c r="B68" s="148" t="s">
        <v>1160</v>
      </c>
      <c r="C68" s="32" t="s">
        <v>549</v>
      </c>
      <c r="D68" s="30"/>
      <c r="E68" s="32">
        <v>499</v>
      </c>
      <c r="F68" s="30"/>
      <c r="G68" s="32">
        <v>548</v>
      </c>
      <c r="H68" s="30"/>
      <c r="I68" s="6">
        <f>G68-E68</f>
        <v>49</v>
      </c>
      <c r="J68" s="55"/>
      <c r="K68" s="55">
        <f t="shared" si="3"/>
        <v>98.49</v>
      </c>
      <c r="L68" s="167">
        <f>(I68+I69+I70+I71)*2.01</f>
        <v>102.50999999999999</v>
      </c>
      <c r="M68" s="131"/>
    </row>
    <row r="69" spans="1:13" ht="18" customHeight="1">
      <c r="A69" s="165"/>
      <c r="B69" s="131"/>
      <c r="C69" s="32" t="s">
        <v>334</v>
      </c>
      <c r="D69" s="30"/>
      <c r="E69" s="32">
        <v>910</v>
      </c>
      <c r="F69" s="30"/>
      <c r="G69" s="32">
        <v>912</v>
      </c>
      <c r="H69" s="30"/>
      <c r="I69" s="6">
        <f>G69-E69</f>
        <v>2</v>
      </c>
      <c r="J69" s="55"/>
      <c r="K69" s="55">
        <f t="shared" si="3"/>
        <v>4.02</v>
      </c>
      <c r="L69" s="168"/>
      <c r="M69" s="131"/>
    </row>
    <row r="70" spans="1:13" ht="18" customHeight="1">
      <c r="A70" s="165"/>
      <c r="B70" s="131"/>
      <c r="C70" s="32" t="s">
        <v>322</v>
      </c>
      <c r="D70" s="30"/>
      <c r="E70" s="32">
        <v>11</v>
      </c>
      <c r="F70" s="30"/>
      <c r="G70" s="32">
        <v>11</v>
      </c>
      <c r="H70" s="30"/>
      <c r="I70" s="6">
        <f>G70-E70</f>
        <v>0</v>
      </c>
      <c r="J70" s="55"/>
      <c r="K70" s="55">
        <f t="shared" si="3"/>
        <v>0</v>
      </c>
      <c r="L70" s="168"/>
      <c r="M70" s="131"/>
    </row>
    <row r="71" spans="1:13" ht="18" customHeight="1">
      <c r="A71" s="166"/>
      <c r="B71" s="132"/>
      <c r="C71" s="32" t="s">
        <v>332</v>
      </c>
      <c r="D71" s="30"/>
      <c r="E71" s="32">
        <v>630</v>
      </c>
      <c r="F71" s="30"/>
      <c r="G71" s="32">
        <v>630</v>
      </c>
      <c r="H71" s="30"/>
      <c r="I71" s="6">
        <f>G71-E71</f>
        <v>0</v>
      </c>
      <c r="J71" s="55"/>
      <c r="K71" s="55">
        <f t="shared" si="3"/>
        <v>0</v>
      </c>
      <c r="L71" s="169"/>
      <c r="M71" s="131"/>
    </row>
    <row r="72" spans="1:13" ht="18" customHeight="1">
      <c r="A72" s="143" t="s">
        <v>905</v>
      </c>
      <c r="B72" s="143"/>
      <c r="C72" s="30"/>
      <c r="D72" s="30"/>
      <c r="E72" s="30"/>
      <c r="F72" s="30"/>
      <c r="G72" s="30"/>
      <c r="H72" s="30"/>
      <c r="I72" s="30"/>
      <c r="J72" s="59"/>
      <c r="K72" s="59">
        <f>SUM(K51:K71)</f>
        <v>458.28</v>
      </c>
      <c r="L72" s="59">
        <f>SUM(L51:L71)</f>
        <v>625.11</v>
      </c>
      <c r="M72" s="132"/>
    </row>
    <row r="73" spans="1:13" ht="25.5">
      <c r="A73" s="155" t="s">
        <v>620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7"/>
    </row>
    <row r="74" spans="1:13" ht="19.5" customHeight="1">
      <c r="A74" s="157" t="s">
        <v>900</v>
      </c>
      <c r="B74" s="157"/>
      <c r="C74" s="1"/>
      <c r="F74" s="147" t="s">
        <v>1146</v>
      </c>
      <c r="G74" s="146"/>
      <c r="H74" s="146"/>
      <c r="I74" s="146"/>
      <c r="K74" s="158"/>
      <c r="L74" s="158"/>
      <c r="M74" s="158"/>
    </row>
    <row r="75" spans="1:13" ht="19.5" customHeight="1">
      <c r="A75" s="154" t="s">
        <v>491</v>
      </c>
      <c r="B75" s="149" t="s">
        <v>492</v>
      </c>
      <c r="C75" s="150" t="s">
        <v>542</v>
      </c>
      <c r="D75" s="149" t="s">
        <v>493</v>
      </c>
      <c r="E75" s="149"/>
      <c r="F75" s="149" t="s">
        <v>494</v>
      </c>
      <c r="G75" s="149"/>
      <c r="H75" s="149" t="s">
        <v>495</v>
      </c>
      <c r="I75" s="149"/>
      <c r="J75" s="153" t="s">
        <v>496</v>
      </c>
      <c r="K75" s="153"/>
      <c r="L75" s="153"/>
      <c r="M75" s="149" t="s">
        <v>497</v>
      </c>
    </row>
    <row r="76" spans="1:13" ht="19.5" customHeight="1">
      <c r="A76" s="154"/>
      <c r="B76" s="149"/>
      <c r="C76" s="152"/>
      <c r="D76" s="2" t="s">
        <v>901</v>
      </c>
      <c r="E76" s="2" t="s">
        <v>902</v>
      </c>
      <c r="F76" s="2" t="s">
        <v>901</v>
      </c>
      <c r="G76" s="2" t="s">
        <v>902</v>
      </c>
      <c r="H76" s="2" t="s">
        <v>901</v>
      </c>
      <c r="I76" s="2" t="s">
        <v>902</v>
      </c>
      <c r="J76" s="54" t="s">
        <v>903</v>
      </c>
      <c r="K76" s="54" t="s">
        <v>904</v>
      </c>
      <c r="L76" s="54" t="s">
        <v>905</v>
      </c>
      <c r="M76" s="149"/>
    </row>
    <row r="77" spans="1:13" ht="19.5" customHeight="1">
      <c r="A77" s="4" t="s">
        <v>940</v>
      </c>
      <c r="B77" s="32" t="s">
        <v>523</v>
      </c>
      <c r="C77" s="32"/>
      <c r="D77" s="30"/>
      <c r="E77" s="30">
        <v>745</v>
      </c>
      <c r="F77" s="30"/>
      <c r="G77" s="30">
        <v>803</v>
      </c>
      <c r="H77" s="32"/>
      <c r="I77" s="6">
        <f>G77-E77</f>
        <v>58</v>
      </c>
      <c r="J77" s="55">
        <f>H77*0.589</f>
        <v>0</v>
      </c>
      <c r="K77" s="55">
        <f>I77*2.01</f>
        <v>116.57999999999998</v>
      </c>
      <c r="L77" s="59">
        <f>J77+K77</f>
        <v>116.57999999999998</v>
      </c>
      <c r="M77" s="150" t="s">
        <v>1300</v>
      </c>
    </row>
    <row r="78" spans="1:13" ht="19.5" customHeight="1">
      <c r="A78" s="4" t="s">
        <v>115</v>
      </c>
      <c r="B78" s="12" t="s">
        <v>1161</v>
      </c>
      <c r="C78" s="12"/>
      <c r="D78" s="2"/>
      <c r="E78" s="30">
        <v>296</v>
      </c>
      <c r="F78" s="2"/>
      <c r="G78" s="30">
        <v>311</v>
      </c>
      <c r="H78" s="12"/>
      <c r="I78" s="6">
        <f aca="true" t="shared" si="6" ref="I78:I93">G78-E78</f>
        <v>15</v>
      </c>
      <c r="J78" s="55">
        <f aca="true" t="shared" si="7" ref="J78:J94">H78*0.589</f>
        <v>0</v>
      </c>
      <c r="K78" s="55">
        <f aca="true" t="shared" si="8" ref="K78:K94">I78*2.01</f>
        <v>30.15</v>
      </c>
      <c r="L78" s="59">
        <f aca="true" t="shared" si="9" ref="L78:L94">J78+K78</f>
        <v>30.15</v>
      </c>
      <c r="M78" s="163"/>
    </row>
    <row r="79" spans="1:13" ht="19.5" customHeight="1">
      <c r="A79" s="4" t="s">
        <v>941</v>
      </c>
      <c r="B79" s="12" t="s">
        <v>1162</v>
      </c>
      <c r="C79" s="12"/>
      <c r="D79" s="2"/>
      <c r="E79" s="30">
        <v>1277</v>
      </c>
      <c r="F79" s="2"/>
      <c r="G79" s="30">
        <v>1315</v>
      </c>
      <c r="H79" s="12"/>
      <c r="I79" s="6">
        <f t="shared" si="6"/>
        <v>38</v>
      </c>
      <c r="J79" s="55">
        <f t="shared" si="7"/>
        <v>0</v>
      </c>
      <c r="K79" s="55">
        <f t="shared" si="8"/>
        <v>76.38</v>
      </c>
      <c r="L79" s="59">
        <f t="shared" si="9"/>
        <v>76.38</v>
      </c>
      <c r="M79" s="163"/>
    </row>
    <row r="80" spans="1:13" ht="19.5" customHeight="1">
      <c r="A80" s="4" t="s">
        <v>942</v>
      </c>
      <c r="B80" s="175" t="s">
        <v>323</v>
      </c>
      <c r="C80" s="176"/>
      <c r="D80" s="2"/>
      <c r="E80" s="30">
        <v>4615</v>
      </c>
      <c r="F80" s="2"/>
      <c r="G80" s="30">
        <v>4617</v>
      </c>
      <c r="H80" s="12"/>
      <c r="I80" s="6">
        <f t="shared" si="6"/>
        <v>2</v>
      </c>
      <c r="J80" s="55">
        <f t="shared" si="7"/>
        <v>0</v>
      </c>
      <c r="K80" s="55">
        <f t="shared" si="8"/>
        <v>4.02</v>
      </c>
      <c r="L80" s="59">
        <f t="shared" si="9"/>
        <v>4.02</v>
      </c>
      <c r="M80" s="163"/>
    </row>
    <row r="81" spans="1:13" ht="19.5" customHeight="1">
      <c r="A81" s="4" t="s">
        <v>943</v>
      </c>
      <c r="B81" s="12" t="s">
        <v>1423</v>
      </c>
      <c r="C81" s="12"/>
      <c r="D81" s="2"/>
      <c r="E81" s="30">
        <v>4978</v>
      </c>
      <c r="F81" s="2"/>
      <c r="G81" s="30">
        <v>4980</v>
      </c>
      <c r="H81" s="12"/>
      <c r="I81" s="6">
        <f t="shared" si="6"/>
        <v>2</v>
      </c>
      <c r="J81" s="55">
        <f t="shared" si="7"/>
        <v>0</v>
      </c>
      <c r="K81" s="55">
        <f t="shared" si="8"/>
        <v>4.02</v>
      </c>
      <c r="L81" s="59">
        <f t="shared" si="9"/>
        <v>4.02</v>
      </c>
      <c r="M81" s="163"/>
    </row>
    <row r="82" spans="1:13" ht="19.5" customHeight="1">
      <c r="A82" s="4" t="s">
        <v>944</v>
      </c>
      <c r="B82" s="12" t="s">
        <v>324</v>
      </c>
      <c r="C82" s="12"/>
      <c r="D82" s="2"/>
      <c r="E82" s="30"/>
      <c r="F82" s="2"/>
      <c r="G82" s="30"/>
      <c r="H82" s="12"/>
      <c r="I82" s="6">
        <f t="shared" si="6"/>
        <v>0</v>
      </c>
      <c r="J82" s="55">
        <f t="shared" si="7"/>
        <v>0</v>
      </c>
      <c r="K82" s="55">
        <f t="shared" si="8"/>
        <v>0</v>
      </c>
      <c r="L82" s="59">
        <f t="shared" si="9"/>
        <v>0</v>
      </c>
      <c r="M82" s="163"/>
    </row>
    <row r="83" spans="1:13" ht="19.5" customHeight="1">
      <c r="A83" s="4" t="s">
        <v>945</v>
      </c>
      <c r="B83" s="12" t="s">
        <v>325</v>
      </c>
      <c r="C83" s="12"/>
      <c r="D83" s="2"/>
      <c r="E83" s="30">
        <v>3079</v>
      </c>
      <c r="F83" s="2"/>
      <c r="G83" s="30">
        <v>3091</v>
      </c>
      <c r="H83" s="12"/>
      <c r="I83" s="6">
        <f t="shared" si="6"/>
        <v>12</v>
      </c>
      <c r="J83" s="55">
        <f t="shared" si="7"/>
        <v>0</v>
      </c>
      <c r="K83" s="55">
        <f t="shared" si="8"/>
        <v>24.119999999999997</v>
      </c>
      <c r="L83" s="59">
        <f t="shared" si="9"/>
        <v>24.119999999999997</v>
      </c>
      <c r="M83" s="163"/>
    </row>
    <row r="84" spans="1:13" ht="19.5" customHeight="1">
      <c r="A84" s="4" t="s">
        <v>946</v>
      </c>
      <c r="B84" s="12" t="s">
        <v>326</v>
      </c>
      <c r="C84" s="12"/>
      <c r="D84" s="2"/>
      <c r="E84" s="30">
        <v>1258</v>
      </c>
      <c r="F84" s="2"/>
      <c r="G84" s="30">
        <v>1289</v>
      </c>
      <c r="H84" s="12"/>
      <c r="I84" s="6">
        <f t="shared" si="6"/>
        <v>31</v>
      </c>
      <c r="J84" s="55">
        <f t="shared" si="7"/>
        <v>0</v>
      </c>
      <c r="K84" s="55">
        <f t="shared" si="8"/>
        <v>62.309999999999995</v>
      </c>
      <c r="L84" s="59">
        <f t="shared" si="9"/>
        <v>62.309999999999995</v>
      </c>
      <c r="M84" s="163"/>
    </row>
    <row r="85" spans="1:13" ht="19.5" customHeight="1">
      <c r="A85" s="4" t="s">
        <v>940</v>
      </c>
      <c r="B85" s="12" t="s">
        <v>1163</v>
      </c>
      <c r="C85" s="12"/>
      <c r="D85" s="2"/>
      <c r="E85" s="30">
        <v>3113</v>
      </c>
      <c r="F85" s="2"/>
      <c r="G85" s="30">
        <v>3113</v>
      </c>
      <c r="H85" s="2"/>
      <c r="I85" s="6">
        <f t="shared" si="6"/>
        <v>0</v>
      </c>
      <c r="J85" s="55">
        <f t="shared" si="7"/>
        <v>0</v>
      </c>
      <c r="K85" s="55">
        <f t="shared" si="8"/>
        <v>0</v>
      </c>
      <c r="L85" s="59">
        <f t="shared" si="9"/>
        <v>0</v>
      </c>
      <c r="M85" s="163"/>
    </row>
    <row r="86" spans="1:13" ht="19.5" customHeight="1">
      <c r="A86" s="4" t="s">
        <v>115</v>
      </c>
      <c r="B86" s="29" t="s">
        <v>543</v>
      </c>
      <c r="C86" s="21"/>
      <c r="D86" s="2"/>
      <c r="E86" s="30">
        <v>397</v>
      </c>
      <c r="F86" s="2"/>
      <c r="G86" s="30">
        <v>410</v>
      </c>
      <c r="H86" s="2"/>
      <c r="I86" s="6">
        <f t="shared" si="6"/>
        <v>13</v>
      </c>
      <c r="J86" s="55">
        <f t="shared" si="7"/>
        <v>0</v>
      </c>
      <c r="K86" s="55">
        <f t="shared" si="8"/>
        <v>26.129999999999995</v>
      </c>
      <c r="L86" s="59">
        <f t="shared" si="9"/>
        <v>26.129999999999995</v>
      </c>
      <c r="M86" s="163"/>
    </row>
    <row r="87" spans="1:13" ht="19.5" customHeight="1">
      <c r="A87" s="4" t="s">
        <v>941</v>
      </c>
      <c r="B87" s="12" t="s">
        <v>1164</v>
      </c>
      <c r="C87" s="12"/>
      <c r="D87" s="2"/>
      <c r="E87" s="30">
        <v>3254</v>
      </c>
      <c r="F87" s="2"/>
      <c r="G87" s="30">
        <v>3269</v>
      </c>
      <c r="H87" s="2"/>
      <c r="I87" s="6">
        <f t="shared" si="6"/>
        <v>15</v>
      </c>
      <c r="J87" s="55">
        <f t="shared" si="7"/>
        <v>0</v>
      </c>
      <c r="K87" s="55">
        <f t="shared" si="8"/>
        <v>30.15</v>
      </c>
      <c r="L87" s="59">
        <f t="shared" si="9"/>
        <v>30.15</v>
      </c>
      <c r="M87" s="163"/>
    </row>
    <row r="88" spans="1:13" ht="19.5" customHeight="1">
      <c r="A88" s="4" t="s">
        <v>944</v>
      </c>
      <c r="B88" s="12" t="s">
        <v>1165</v>
      </c>
      <c r="C88" s="12"/>
      <c r="D88" s="2"/>
      <c r="E88" s="30">
        <v>2830</v>
      </c>
      <c r="F88" s="2"/>
      <c r="G88" s="30">
        <v>2880</v>
      </c>
      <c r="H88" s="2"/>
      <c r="I88" s="6">
        <f t="shared" si="6"/>
        <v>50</v>
      </c>
      <c r="J88" s="55">
        <f t="shared" si="7"/>
        <v>0</v>
      </c>
      <c r="K88" s="55">
        <f t="shared" si="8"/>
        <v>100.49999999999999</v>
      </c>
      <c r="L88" s="59">
        <f t="shared" si="9"/>
        <v>100.49999999999999</v>
      </c>
      <c r="M88" s="163"/>
    </row>
    <row r="89" spans="1:13" ht="19.5" customHeight="1">
      <c r="A89" s="4" t="s">
        <v>945</v>
      </c>
      <c r="B89" s="12" t="s">
        <v>1166</v>
      </c>
      <c r="C89" s="12"/>
      <c r="D89" s="2"/>
      <c r="E89" s="30">
        <v>1308</v>
      </c>
      <c r="F89" s="2"/>
      <c r="G89" s="30">
        <v>1362</v>
      </c>
      <c r="H89" s="2"/>
      <c r="I89" s="6">
        <f t="shared" si="6"/>
        <v>54</v>
      </c>
      <c r="J89" s="55">
        <f t="shared" si="7"/>
        <v>0</v>
      </c>
      <c r="K89" s="55">
        <f t="shared" si="8"/>
        <v>108.53999999999999</v>
      </c>
      <c r="L89" s="59">
        <f t="shared" si="9"/>
        <v>108.53999999999999</v>
      </c>
      <c r="M89" s="163"/>
    </row>
    <row r="90" spans="1:13" ht="19.5" customHeight="1">
      <c r="A90" s="4" t="s">
        <v>946</v>
      </c>
      <c r="B90" s="12" t="s">
        <v>1167</v>
      </c>
      <c r="C90" s="12"/>
      <c r="D90" s="2"/>
      <c r="E90" s="30">
        <v>1632</v>
      </c>
      <c r="F90" s="2"/>
      <c r="G90" s="30">
        <v>1731</v>
      </c>
      <c r="H90" s="2"/>
      <c r="I90" s="6">
        <f t="shared" si="6"/>
        <v>99</v>
      </c>
      <c r="J90" s="55">
        <f t="shared" si="7"/>
        <v>0</v>
      </c>
      <c r="K90" s="55">
        <f t="shared" si="8"/>
        <v>198.98999999999998</v>
      </c>
      <c r="L90" s="59">
        <f t="shared" si="9"/>
        <v>198.98999999999998</v>
      </c>
      <c r="M90" s="163"/>
    </row>
    <row r="91" spans="1:13" ht="19.5" customHeight="1">
      <c r="A91" s="4" t="s">
        <v>947</v>
      </c>
      <c r="B91" s="12" t="s">
        <v>1168</v>
      </c>
      <c r="C91" s="12"/>
      <c r="D91" s="2"/>
      <c r="E91" s="30">
        <v>3493</v>
      </c>
      <c r="F91" s="2"/>
      <c r="G91" s="30">
        <v>3500</v>
      </c>
      <c r="H91" s="2"/>
      <c r="I91" s="6">
        <f t="shared" si="6"/>
        <v>7</v>
      </c>
      <c r="J91" s="55">
        <f t="shared" si="7"/>
        <v>0</v>
      </c>
      <c r="K91" s="55">
        <f t="shared" si="8"/>
        <v>14.069999999999999</v>
      </c>
      <c r="L91" s="59">
        <f t="shared" si="9"/>
        <v>14.069999999999999</v>
      </c>
      <c r="M91" s="163"/>
    </row>
    <row r="92" spans="1:13" ht="19.5" customHeight="1">
      <c r="A92" s="4" t="s">
        <v>948</v>
      </c>
      <c r="B92" s="177" t="s">
        <v>544</v>
      </c>
      <c r="C92" s="178"/>
      <c r="D92" s="2"/>
      <c r="E92" s="30">
        <v>239</v>
      </c>
      <c r="F92" s="2"/>
      <c r="G92" s="30">
        <v>276</v>
      </c>
      <c r="H92" s="2"/>
      <c r="I92" s="6">
        <f t="shared" si="6"/>
        <v>37</v>
      </c>
      <c r="J92" s="55">
        <f t="shared" si="7"/>
        <v>0</v>
      </c>
      <c r="K92" s="55">
        <f t="shared" si="8"/>
        <v>74.36999999999999</v>
      </c>
      <c r="L92" s="59">
        <f t="shared" si="9"/>
        <v>74.36999999999999</v>
      </c>
      <c r="M92" s="163"/>
    </row>
    <row r="93" spans="1:13" ht="19.5" customHeight="1">
      <c r="A93" s="4" t="s">
        <v>116</v>
      </c>
      <c r="B93" s="12" t="s">
        <v>868</v>
      </c>
      <c r="C93" s="12"/>
      <c r="D93" s="2"/>
      <c r="E93" s="30">
        <v>2987</v>
      </c>
      <c r="F93" s="2"/>
      <c r="G93" s="30">
        <v>3005</v>
      </c>
      <c r="H93" s="2"/>
      <c r="I93" s="6">
        <f t="shared" si="6"/>
        <v>18</v>
      </c>
      <c r="J93" s="55">
        <f t="shared" si="7"/>
        <v>0</v>
      </c>
      <c r="K93" s="55">
        <f t="shared" si="8"/>
        <v>36.17999999999999</v>
      </c>
      <c r="L93" s="59">
        <f t="shared" si="9"/>
        <v>36.17999999999999</v>
      </c>
      <c r="M93" s="163"/>
    </row>
    <row r="94" spans="1:13" ht="19.5" customHeight="1">
      <c r="A94" s="4" t="s">
        <v>117</v>
      </c>
      <c r="B94" s="12" t="s">
        <v>854</v>
      </c>
      <c r="C94" s="12"/>
      <c r="D94" s="2"/>
      <c r="E94" s="2" t="s">
        <v>114</v>
      </c>
      <c r="F94" s="2"/>
      <c r="G94" s="2" t="s">
        <v>1416</v>
      </c>
      <c r="H94" s="2"/>
      <c r="I94" s="6">
        <v>0</v>
      </c>
      <c r="J94" s="55">
        <f t="shared" si="7"/>
        <v>0</v>
      </c>
      <c r="K94" s="55">
        <f t="shared" si="8"/>
        <v>0</v>
      </c>
      <c r="L94" s="59">
        <f t="shared" si="9"/>
        <v>0</v>
      </c>
      <c r="M94" s="163"/>
    </row>
    <row r="95" spans="1:13" ht="19.5" customHeight="1">
      <c r="A95" s="4" t="s">
        <v>118</v>
      </c>
      <c r="B95" s="12" t="s">
        <v>1169</v>
      </c>
      <c r="C95" s="12"/>
      <c r="D95" s="2"/>
      <c r="E95" s="84" t="s">
        <v>636</v>
      </c>
      <c r="F95" s="2"/>
      <c r="G95" s="84" t="s">
        <v>1413</v>
      </c>
      <c r="H95" s="2"/>
      <c r="I95" s="2">
        <v>36</v>
      </c>
      <c r="J95" s="55">
        <f>H95*0.589</f>
        <v>0</v>
      </c>
      <c r="K95" s="55">
        <f>I95*2.01</f>
        <v>72.35999999999999</v>
      </c>
      <c r="L95" s="59">
        <f>J95+K95</f>
        <v>72.35999999999999</v>
      </c>
      <c r="M95" s="163"/>
    </row>
    <row r="96" spans="1:13" ht="18" customHeight="1">
      <c r="A96" s="149" t="s">
        <v>905</v>
      </c>
      <c r="B96" s="149"/>
      <c r="C96" s="2"/>
      <c r="D96" s="2"/>
      <c r="E96" s="2"/>
      <c r="F96" s="2"/>
      <c r="G96" s="2"/>
      <c r="H96" s="2"/>
      <c r="I96" s="2"/>
      <c r="J96" s="54"/>
      <c r="K96" s="59">
        <f>SUM(K75:K95)</f>
        <v>978.87</v>
      </c>
      <c r="L96" s="59">
        <f>SUM(L75:L95)</f>
        <v>978.87</v>
      </c>
      <c r="M96" s="141"/>
    </row>
    <row r="97" spans="1:13" ht="25.5">
      <c r="A97" s="155" t="s">
        <v>620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7"/>
    </row>
    <row r="98" spans="1:13" ht="18.75" customHeight="1">
      <c r="A98" s="157" t="s">
        <v>900</v>
      </c>
      <c r="B98" s="157"/>
      <c r="C98" s="1"/>
      <c r="F98" s="147" t="s">
        <v>1146</v>
      </c>
      <c r="G98" s="146"/>
      <c r="H98" s="146"/>
      <c r="I98" s="146"/>
      <c r="K98" s="158"/>
      <c r="L98" s="158"/>
      <c r="M98" s="158"/>
    </row>
    <row r="99" spans="1:13" ht="18.75" customHeight="1">
      <c r="A99" s="154" t="s">
        <v>491</v>
      </c>
      <c r="B99" s="149" t="s">
        <v>492</v>
      </c>
      <c r="C99" s="150" t="s">
        <v>542</v>
      </c>
      <c r="D99" s="149" t="s">
        <v>493</v>
      </c>
      <c r="E99" s="149"/>
      <c r="F99" s="149" t="s">
        <v>494</v>
      </c>
      <c r="G99" s="149"/>
      <c r="H99" s="149" t="s">
        <v>495</v>
      </c>
      <c r="I99" s="149"/>
      <c r="J99" s="153" t="s">
        <v>496</v>
      </c>
      <c r="K99" s="153"/>
      <c r="L99" s="153"/>
      <c r="M99" s="149" t="s">
        <v>497</v>
      </c>
    </row>
    <row r="100" spans="1:13" ht="18.75" customHeight="1">
      <c r="A100" s="154"/>
      <c r="B100" s="149"/>
      <c r="C100" s="152"/>
      <c r="D100" s="2" t="s">
        <v>901</v>
      </c>
      <c r="E100" s="2" t="s">
        <v>902</v>
      </c>
      <c r="F100" s="2" t="s">
        <v>901</v>
      </c>
      <c r="G100" s="2" t="s">
        <v>902</v>
      </c>
      <c r="H100" s="2" t="s">
        <v>901</v>
      </c>
      <c r="I100" s="2" t="s">
        <v>902</v>
      </c>
      <c r="J100" s="54" t="s">
        <v>903</v>
      </c>
      <c r="K100" s="54" t="s">
        <v>904</v>
      </c>
      <c r="L100" s="54" t="s">
        <v>905</v>
      </c>
      <c r="M100" s="149"/>
    </row>
    <row r="101" spans="1:13" ht="18.75" customHeight="1">
      <c r="A101" s="4" t="s">
        <v>582</v>
      </c>
      <c r="B101" s="12" t="s">
        <v>327</v>
      </c>
      <c r="C101" s="12"/>
      <c r="D101" s="2"/>
      <c r="E101" s="12">
        <v>1094</v>
      </c>
      <c r="F101" s="2"/>
      <c r="G101" s="12">
        <v>1112</v>
      </c>
      <c r="H101" s="2"/>
      <c r="I101" s="6">
        <f aca="true" t="shared" si="10" ref="I101:I112">G101-E101</f>
        <v>18</v>
      </c>
      <c r="J101" s="55">
        <f aca="true" t="shared" si="11" ref="J101:J112">H101*0.589</f>
        <v>0</v>
      </c>
      <c r="K101" s="55">
        <f aca="true" t="shared" si="12" ref="K101:K112">I101*2.01</f>
        <v>36.17999999999999</v>
      </c>
      <c r="L101" s="59">
        <f aca="true" t="shared" si="13" ref="L101:L112">J101+K101</f>
        <v>36.17999999999999</v>
      </c>
      <c r="M101" s="150" t="s">
        <v>1300</v>
      </c>
    </row>
    <row r="102" spans="1:13" ht="18.75" customHeight="1">
      <c r="A102" s="4" t="s">
        <v>583</v>
      </c>
      <c r="B102" s="12" t="s">
        <v>328</v>
      </c>
      <c r="C102" s="12"/>
      <c r="D102" s="2"/>
      <c r="E102" s="12">
        <v>2648</v>
      </c>
      <c r="F102" s="2"/>
      <c r="G102" s="12">
        <v>2669</v>
      </c>
      <c r="H102" s="2"/>
      <c r="I102" s="6">
        <f t="shared" si="10"/>
        <v>21</v>
      </c>
      <c r="J102" s="55">
        <f t="shared" si="11"/>
        <v>0</v>
      </c>
      <c r="K102" s="55">
        <f t="shared" si="12"/>
        <v>42.209999999999994</v>
      </c>
      <c r="L102" s="59">
        <f t="shared" si="13"/>
        <v>42.209999999999994</v>
      </c>
      <c r="M102" s="163"/>
    </row>
    <row r="103" spans="1:13" ht="18.75" customHeight="1">
      <c r="A103" s="4" t="s">
        <v>121</v>
      </c>
      <c r="B103" s="12" t="s">
        <v>329</v>
      </c>
      <c r="C103" s="12"/>
      <c r="D103" s="2"/>
      <c r="E103" s="12">
        <v>1074</v>
      </c>
      <c r="F103" s="2"/>
      <c r="G103" s="12">
        <v>1130</v>
      </c>
      <c r="H103" s="2"/>
      <c r="I103" s="6">
        <f t="shared" si="10"/>
        <v>56</v>
      </c>
      <c r="J103" s="55">
        <f t="shared" si="11"/>
        <v>0</v>
      </c>
      <c r="K103" s="55">
        <f t="shared" si="12"/>
        <v>112.55999999999999</v>
      </c>
      <c r="L103" s="59">
        <f t="shared" si="13"/>
        <v>112.55999999999999</v>
      </c>
      <c r="M103" s="163"/>
    </row>
    <row r="104" spans="1:13" ht="18.75" customHeight="1">
      <c r="A104" s="4" t="s">
        <v>122</v>
      </c>
      <c r="B104" s="12" t="s">
        <v>330</v>
      </c>
      <c r="C104" s="12"/>
      <c r="D104" s="2"/>
      <c r="E104" s="12">
        <v>2918</v>
      </c>
      <c r="F104" s="2"/>
      <c r="G104" s="12">
        <v>2983</v>
      </c>
      <c r="H104" s="2"/>
      <c r="I104" s="6">
        <f t="shared" si="10"/>
        <v>65</v>
      </c>
      <c r="J104" s="55">
        <f t="shared" si="11"/>
        <v>0</v>
      </c>
      <c r="K104" s="55">
        <f t="shared" si="12"/>
        <v>130.64999999999998</v>
      </c>
      <c r="L104" s="59">
        <f t="shared" si="13"/>
        <v>130.64999999999998</v>
      </c>
      <c r="M104" s="163"/>
    </row>
    <row r="105" spans="1:13" ht="18.75" customHeight="1">
      <c r="A105" s="4" t="s">
        <v>123</v>
      </c>
      <c r="B105" s="12" t="s">
        <v>1170</v>
      </c>
      <c r="C105" s="12"/>
      <c r="D105" s="2"/>
      <c r="E105" s="12">
        <v>2937</v>
      </c>
      <c r="F105" s="2"/>
      <c r="G105" s="12">
        <v>3002</v>
      </c>
      <c r="H105" s="2"/>
      <c r="I105" s="6">
        <f t="shared" si="10"/>
        <v>65</v>
      </c>
      <c r="J105" s="55">
        <f t="shared" si="11"/>
        <v>0</v>
      </c>
      <c r="K105" s="55">
        <f t="shared" si="12"/>
        <v>130.64999999999998</v>
      </c>
      <c r="L105" s="59">
        <f t="shared" si="13"/>
        <v>130.64999999999998</v>
      </c>
      <c r="M105" s="163"/>
    </row>
    <row r="106" spans="1:13" ht="18.75" customHeight="1">
      <c r="A106" s="4" t="s">
        <v>584</v>
      </c>
      <c r="B106" s="12" t="s">
        <v>1171</v>
      </c>
      <c r="C106" s="12"/>
      <c r="D106" s="2"/>
      <c r="E106" s="12">
        <v>2580</v>
      </c>
      <c r="F106" s="2"/>
      <c r="G106" s="12">
        <v>2588</v>
      </c>
      <c r="H106" s="2"/>
      <c r="I106" s="6">
        <f t="shared" si="10"/>
        <v>8</v>
      </c>
      <c r="J106" s="55">
        <f t="shared" si="11"/>
        <v>0</v>
      </c>
      <c r="K106" s="55">
        <f t="shared" si="12"/>
        <v>16.08</v>
      </c>
      <c r="L106" s="59">
        <f t="shared" si="13"/>
        <v>16.08</v>
      </c>
      <c r="M106" s="163"/>
    </row>
    <row r="107" spans="1:13" ht="18.75" customHeight="1">
      <c r="A107" s="4" t="s">
        <v>585</v>
      </c>
      <c r="B107" s="12" t="s">
        <v>1172</v>
      </c>
      <c r="C107" s="12"/>
      <c r="D107" s="2"/>
      <c r="E107" s="12">
        <v>2376</v>
      </c>
      <c r="F107" s="2"/>
      <c r="G107" s="12">
        <v>2407</v>
      </c>
      <c r="H107" s="2"/>
      <c r="I107" s="6">
        <f t="shared" si="10"/>
        <v>31</v>
      </c>
      <c r="J107" s="55">
        <f t="shared" si="11"/>
        <v>0</v>
      </c>
      <c r="K107" s="55">
        <f t="shared" si="12"/>
        <v>62.309999999999995</v>
      </c>
      <c r="L107" s="59">
        <f t="shared" si="13"/>
        <v>62.309999999999995</v>
      </c>
      <c r="M107" s="163"/>
    </row>
    <row r="108" spans="1:13" ht="18.75" customHeight="1">
      <c r="A108" s="4" t="s">
        <v>586</v>
      </c>
      <c r="B108" s="12" t="s">
        <v>1173</v>
      </c>
      <c r="C108" s="12"/>
      <c r="D108" s="2"/>
      <c r="E108" s="12">
        <v>461</v>
      </c>
      <c r="F108" s="2"/>
      <c r="G108" s="12">
        <v>532</v>
      </c>
      <c r="H108" s="2"/>
      <c r="I108" s="6">
        <f t="shared" si="10"/>
        <v>71</v>
      </c>
      <c r="J108" s="55">
        <f t="shared" si="11"/>
        <v>0</v>
      </c>
      <c r="K108" s="55">
        <f t="shared" si="12"/>
        <v>142.70999999999998</v>
      </c>
      <c r="L108" s="59">
        <f t="shared" si="13"/>
        <v>142.70999999999998</v>
      </c>
      <c r="M108" s="163"/>
    </row>
    <row r="109" spans="1:13" ht="18.75" customHeight="1">
      <c r="A109" s="4" t="s">
        <v>587</v>
      </c>
      <c r="B109" s="12" t="s">
        <v>1174</v>
      </c>
      <c r="C109" s="12"/>
      <c r="D109" s="2"/>
      <c r="E109" s="12">
        <v>2106</v>
      </c>
      <c r="F109" s="2"/>
      <c r="G109" s="12">
        <v>2113</v>
      </c>
      <c r="H109" s="2"/>
      <c r="I109" s="6">
        <f t="shared" si="10"/>
        <v>7</v>
      </c>
      <c r="J109" s="55">
        <f t="shared" si="11"/>
        <v>0</v>
      </c>
      <c r="K109" s="55">
        <f t="shared" si="12"/>
        <v>14.069999999999999</v>
      </c>
      <c r="L109" s="59">
        <f t="shared" si="13"/>
        <v>14.069999999999999</v>
      </c>
      <c r="M109" s="163"/>
    </row>
    <row r="110" spans="1:13" ht="18.75" customHeight="1">
      <c r="A110" s="4" t="s">
        <v>588</v>
      </c>
      <c r="B110" s="12" t="s">
        <v>1175</v>
      </c>
      <c r="C110" s="12"/>
      <c r="D110" s="2"/>
      <c r="E110" s="12">
        <v>2705</v>
      </c>
      <c r="F110" s="2"/>
      <c r="G110" s="12">
        <v>2737</v>
      </c>
      <c r="H110" s="2"/>
      <c r="I110" s="6">
        <f t="shared" si="10"/>
        <v>32</v>
      </c>
      <c r="J110" s="55">
        <f t="shared" si="11"/>
        <v>0</v>
      </c>
      <c r="K110" s="55">
        <f t="shared" si="12"/>
        <v>64.32</v>
      </c>
      <c r="L110" s="59">
        <f t="shared" si="13"/>
        <v>64.32</v>
      </c>
      <c r="M110" s="163"/>
    </row>
    <row r="111" spans="1:13" ht="18.75" customHeight="1">
      <c r="A111" s="4" t="s">
        <v>589</v>
      </c>
      <c r="B111" s="12" t="s">
        <v>1176</v>
      </c>
      <c r="C111" s="12"/>
      <c r="D111" s="2"/>
      <c r="E111" s="12">
        <v>4007</v>
      </c>
      <c r="F111" s="2"/>
      <c r="G111" s="12">
        <v>4077</v>
      </c>
      <c r="H111" s="2"/>
      <c r="I111" s="6">
        <f t="shared" si="10"/>
        <v>70</v>
      </c>
      <c r="J111" s="55">
        <f t="shared" si="11"/>
        <v>0</v>
      </c>
      <c r="K111" s="55">
        <f t="shared" si="12"/>
        <v>140.7</v>
      </c>
      <c r="L111" s="59">
        <f t="shared" si="13"/>
        <v>140.7</v>
      </c>
      <c r="M111" s="163"/>
    </row>
    <row r="112" spans="1:13" ht="18.75" customHeight="1">
      <c r="A112" s="4" t="s">
        <v>590</v>
      </c>
      <c r="B112" s="12" t="s">
        <v>1177</v>
      </c>
      <c r="C112" s="12"/>
      <c r="D112" s="2"/>
      <c r="E112" s="12">
        <v>4952</v>
      </c>
      <c r="F112" s="2"/>
      <c r="G112" s="12">
        <v>4978</v>
      </c>
      <c r="H112" s="2"/>
      <c r="I112" s="6">
        <f t="shared" si="10"/>
        <v>26</v>
      </c>
      <c r="J112" s="55">
        <f t="shared" si="11"/>
        <v>0</v>
      </c>
      <c r="K112" s="55">
        <f t="shared" si="12"/>
        <v>52.25999999999999</v>
      </c>
      <c r="L112" s="59">
        <f t="shared" si="13"/>
        <v>52.25999999999999</v>
      </c>
      <c r="M112" s="163"/>
    </row>
    <row r="113" spans="1:13" ht="18.75" customHeight="1">
      <c r="A113" s="4" t="s">
        <v>591</v>
      </c>
      <c r="B113" s="12" t="s">
        <v>545</v>
      </c>
      <c r="C113" s="12"/>
      <c r="D113" s="2"/>
      <c r="E113" s="85" t="s">
        <v>636</v>
      </c>
      <c r="F113" s="16"/>
      <c r="G113" s="85" t="s">
        <v>1413</v>
      </c>
      <c r="H113" s="2"/>
      <c r="I113" s="2">
        <v>16</v>
      </c>
      <c r="J113" s="55">
        <f aca="true" t="shared" si="14" ref="J113:J120">H113*0.589</f>
        <v>0</v>
      </c>
      <c r="K113" s="55">
        <f aca="true" t="shared" si="15" ref="K113:K120">I113*2.01</f>
        <v>32.16</v>
      </c>
      <c r="L113" s="59">
        <f aca="true" t="shared" si="16" ref="L113:L120">J113+K113</f>
        <v>32.16</v>
      </c>
      <c r="M113" s="163"/>
    </row>
    <row r="114" spans="1:13" ht="18.75" customHeight="1">
      <c r="A114" s="4" t="s">
        <v>592</v>
      </c>
      <c r="B114" s="12" t="s">
        <v>1178</v>
      </c>
      <c r="C114" s="12"/>
      <c r="D114" s="2"/>
      <c r="E114" s="12">
        <v>3140</v>
      </c>
      <c r="F114" s="2"/>
      <c r="G114" s="12">
        <v>3156</v>
      </c>
      <c r="H114" s="2"/>
      <c r="I114" s="6">
        <f aca="true" t="shared" si="17" ref="I114:I120">G114-E114</f>
        <v>16</v>
      </c>
      <c r="J114" s="55">
        <f t="shared" si="14"/>
        <v>0</v>
      </c>
      <c r="K114" s="55">
        <f t="shared" si="15"/>
        <v>32.16</v>
      </c>
      <c r="L114" s="59">
        <f t="shared" si="16"/>
        <v>32.16</v>
      </c>
      <c r="M114" s="163"/>
    </row>
    <row r="115" spans="1:13" ht="18.75" customHeight="1">
      <c r="A115" s="4" t="s">
        <v>593</v>
      </c>
      <c r="B115" s="12" t="s">
        <v>1179</v>
      </c>
      <c r="C115" s="12"/>
      <c r="D115" s="2"/>
      <c r="E115" s="12">
        <v>2751</v>
      </c>
      <c r="F115" s="2"/>
      <c r="G115" s="12">
        <v>2786</v>
      </c>
      <c r="H115" s="2"/>
      <c r="I115" s="6">
        <f t="shared" si="17"/>
        <v>35</v>
      </c>
      <c r="J115" s="55">
        <f t="shared" si="14"/>
        <v>0</v>
      </c>
      <c r="K115" s="55">
        <f t="shared" si="15"/>
        <v>70.35</v>
      </c>
      <c r="L115" s="59">
        <f t="shared" si="16"/>
        <v>70.35</v>
      </c>
      <c r="M115" s="163"/>
    </row>
    <row r="116" spans="1:13" ht="18.75" customHeight="1">
      <c r="A116" s="4" t="s">
        <v>594</v>
      </c>
      <c r="B116" s="12" t="s">
        <v>1180</v>
      </c>
      <c r="C116" s="12"/>
      <c r="D116" s="2"/>
      <c r="E116" s="12">
        <v>3880</v>
      </c>
      <c r="F116" s="2"/>
      <c r="G116" s="12">
        <v>3891</v>
      </c>
      <c r="H116" s="2"/>
      <c r="I116" s="6">
        <f t="shared" si="17"/>
        <v>11</v>
      </c>
      <c r="J116" s="55">
        <f t="shared" si="14"/>
        <v>0</v>
      </c>
      <c r="K116" s="55">
        <f t="shared" si="15"/>
        <v>22.11</v>
      </c>
      <c r="L116" s="59">
        <f t="shared" si="16"/>
        <v>22.11</v>
      </c>
      <c r="M116" s="163"/>
    </row>
    <row r="117" spans="1:13" ht="18.75" customHeight="1">
      <c r="A117" s="4" t="s">
        <v>595</v>
      </c>
      <c r="B117" s="12" t="s">
        <v>1181</v>
      </c>
      <c r="C117" s="12"/>
      <c r="D117" s="2"/>
      <c r="E117" s="12">
        <v>4258</v>
      </c>
      <c r="F117" s="2"/>
      <c r="G117" s="12">
        <v>4279</v>
      </c>
      <c r="H117" s="2"/>
      <c r="I117" s="6">
        <f t="shared" si="17"/>
        <v>21</v>
      </c>
      <c r="J117" s="55">
        <f t="shared" si="14"/>
        <v>0</v>
      </c>
      <c r="K117" s="55">
        <f t="shared" si="15"/>
        <v>42.209999999999994</v>
      </c>
      <c r="L117" s="59">
        <f t="shared" si="16"/>
        <v>42.209999999999994</v>
      </c>
      <c r="M117" s="163"/>
    </row>
    <row r="118" spans="1:13" ht="18.75" customHeight="1">
      <c r="A118" s="4" t="s">
        <v>596</v>
      </c>
      <c r="B118" s="12" t="s">
        <v>1182</v>
      </c>
      <c r="C118" s="12"/>
      <c r="D118" s="2"/>
      <c r="E118" s="12">
        <v>2835</v>
      </c>
      <c r="F118" s="2"/>
      <c r="G118" s="12">
        <v>2861</v>
      </c>
      <c r="H118" s="2"/>
      <c r="I118" s="6">
        <f t="shared" si="17"/>
        <v>26</v>
      </c>
      <c r="J118" s="55">
        <f t="shared" si="14"/>
        <v>0</v>
      </c>
      <c r="K118" s="55">
        <f t="shared" si="15"/>
        <v>52.25999999999999</v>
      </c>
      <c r="L118" s="59">
        <f t="shared" si="16"/>
        <v>52.25999999999999</v>
      </c>
      <c r="M118" s="163"/>
    </row>
    <row r="119" spans="1:13" ht="18.75" customHeight="1">
      <c r="A119" s="4" t="s">
        <v>597</v>
      </c>
      <c r="B119" s="12" t="s">
        <v>1183</v>
      </c>
      <c r="C119" s="12"/>
      <c r="D119" s="2"/>
      <c r="E119" s="12">
        <v>2650</v>
      </c>
      <c r="F119" s="2"/>
      <c r="G119" s="12">
        <v>2680</v>
      </c>
      <c r="H119" s="2"/>
      <c r="I119" s="6">
        <f t="shared" si="17"/>
        <v>30</v>
      </c>
      <c r="J119" s="55">
        <f t="shared" si="14"/>
        <v>0</v>
      </c>
      <c r="K119" s="55">
        <f t="shared" si="15"/>
        <v>60.3</v>
      </c>
      <c r="L119" s="59">
        <f t="shared" si="16"/>
        <v>60.3</v>
      </c>
      <c r="M119" s="163"/>
    </row>
    <row r="120" spans="1:13" ht="18.75" customHeight="1">
      <c r="A120" s="4" t="s">
        <v>598</v>
      </c>
      <c r="B120" s="12" t="s">
        <v>1184</v>
      </c>
      <c r="C120" s="12"/>
      <c r="D120" s="2"/>
      <c r="E120" s="12">
        <v>2585</v>
      </c>
      <c r="F120" s="2"/>
      <c r="G120" s="12">
        <v>2626</v>
      </c>
      <c r="H120" s="2"/>
      <c r="I120" s="6">
        <f t="shared" si="17"/>
        <v>41</v>
      </c>
      <c r="J120" s="55">
        <f t="shared" si="14"/>
        <v>0</v>
      </c>
      <c r="K120" s="55">
        <f t="shared" si="15"/>
        <v>82.41</v>
      </c>
      <c r="L120" s="59">
        <f t="shared" si="16"/>
        <v>82.41</v>
      </c>
      <c r="M120" s="163"/>
    </row>
    <row r="121" spans="1:13" ht="18.75" customHeight="1">
      <c r="A121" s="149" t="s">
        <v>905</v>
      </c>
      <c r="B121" s="149"/>
      <c r="C121" s="2"/>
      <c r="D121" s="2"/>
      <c r="E121" s="2"/>
      <c r="F121" s="2"/>
      <c r="G121" s="2"/>
      <c r="H121" s="2"/>
      <c r="I121" s="2"/>
      <c r="J121" s="54"/>
      <c r="K121" s="59">
        <f>SUM(K100:K120)</f>
        <v>1338.6599999999999</v>
      </c>
      <c r="L121" s="59">
        <f>SUM(L100:L120)</f>
        <v>1338.6599999999999</v>
      </c>
      <c r="M121" s="141"/>
    </row>
    <row r="122" spans="1:13" ht="25.5">
      <c r="A122" s="155" t="s">
        <v>620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7"/>
    </row>
    <row r="123" spans="1:13" ht="19.5" customHeight="1">
      <c r="A123" s="157" t="s">
        <v>900</v>
      </c>
      <c r="B123" s="157"/>
      <c r="C123" s="1"/>
      <c r="F123" s="147" t="s">
        <v>1146</v>
      </c>
      <c r="G123" s="146"/>
      <c r="H123" s="146"/>
      <c r="I123" s="146"/>
      <c r="K123" s="158"/>
      <c r="L123" s="158"/>
      <c r="M123" s="158"/>
    </row>
    <row r="124" spans="1:13" ht="19.5" customHeight="1">
      <c r="A124" s="154" t="s">
        <v>491</v>
      </c>
      <c r="B124" s="149" t="s">
        <v>492</v>
      </c>
      <c r="C124" s="150" t="s">
        <v>542</v>
      </c>
      <c r="D124" s="149" t="s">
        <v>493</v>
      </c>
      <c r="E124" s="149"/>
      <c r="F124" s="149" t="s">
        <v>494</v>
      </c>
      <c r="G124" s="149"/>
      <c r="H124" s="149" t="s">
        <v>495</v>
      </c>
      <c r="I124" s="149"/>
      <c r="J124" s="153" t="s">
        <v>496</v>
      </c>
      <c r="K124" s="153"/>
      <c r="L124" s="153"/>
      <c r="M124" s="149" t="s">
        <v>497</v>
      </c>
    </row>
    <row r="125" spans="1:13" ht="19.5" customHeight="1">
      <c r="A125" s="154"/>
      <c r="B125" s="149"/>
      <c r="C125" s="152"/>
      <c r="D125" s="2" t="s">
        <v>901</v>
      </c>
      <c r="E125" s="2" t="s">
        <v>902</v>
      </c>
      <c r="F125" s="2" t="s">
        <v>901</v>
      </c>
      <c r="G125" s="2" t="s">
        <v>902</v>
      </c>
      <c r="H125" s="2" t="s">
        <v>901</v>
      </c>
      <c r="I125" s="2" t="s">
        <v>902</v>
      </c>
      <c r="J125" s="54" t="s">
        <v>903</v>
      </c>
      <c r="K125" s="54" t="s">
        <v>904</v>
      </c>
      <c r="L125" s="54" t="s">
        <v>905</v>
      </c>
      <c r="M125" s="149"/>
    </row>
    <row r="126" spans="1:13" ht="19.5" customHeight="1">
      <c r="A126" s="4" t="s">
        <v>949</v>
      </c>
      <c r="B126" s="12" t="s">
        <v>1185</v>
      </c>
      <c r="C126" s="12"/>
      <c r="D126" s="2"/>
      <c r="E126" s="12">
        <v>1389</v>
      </c>
      <c r="F126" s="2"/>
      <c r="G126" s="12">
        <v>1389</v>
      </c>
      <c r="H126" s="2"/>
      <c r="I126" s="6">
        <f>G126-E126</f>
        <v>0</v>
      </c>
      <c r="J126" s="55">
        <f>H126*0.589</f>
        <v>0</v>
      </c>
      <c r="K126" s="55">
        <f>I126*2.01</f>
        <v>0</v>
      </c>
      <c r="L126" s="59">
        <f>J126+K126</f>
        <v>0</v>
      </c>
      <c r="M126" s="159" t="s">
        <v>1300</v>
      </c>
    </row>
    <row r="127" spans="1:13" ht="19.5" customHeight="1">
      <c r="A127" s="4" t="s">
        <v>124</v>
      </c>
      <c r="B127" s="12" t="s">
        <v>1186</v>
      </c>
      <c r="C127" s="12"/>
      <c r="D127" s="2"/>
      <c r="E127" s="12">
        <v>1119</v>
      </c>
      <c r="F127" s="2"/>
      <c r="G127" s="12">
        <v>1152</v>
      </c>
      <c r="H127" s="2"/>
      <c r="I127" s="6">
        <f>G127-E127</f>
        <v>33</v>
      </c>
      <c r="J127" s="55">
        <f>H127*0.589</f>
        <v>0</v>
      </c>
      <c r="K127" s="55">
        <f>I127*2.01</f>
        <v>66.33</v>
      </c>
      <c r="L127" s="59">
        <f>J127+K127</f>
        <v>66.33</v>
      </c>
      <c r="M127" s="159"/>
    </row>
    <row r="128" spans="1:13" ht="19.5" customHeight="1">
      <c r="A128" s="4" t="s">
        <v>950</v>
      </c>
      <c r="B128" s="12" t="s">
        <v>1187</v>
      </c>
      <c r="C128" s="12"/>
      <c r="D128" s="2"/>
      <c r="E128" s="12">
        <v>1454</v>
      </c>
      <c r="F128" s="2"/>
      <c r="G128" s="12">
        <v>1495</v>
      </c>
      <c r="H128" s="2"/>
      <c r="I128" s="6">
        <f>G128-E128</f>
        <v>41</v>
      </c>
      <c r="J128" s="55">
        <f>H128*0.589</f>
        <v>0</v>
      </c>
      <c r="K128" s="55">
        <f>I128*2.01</f>
        <v>82.41</v>
      </c>
      <c r="L128" s="59">
        <f>J128+K128</f>
        <v>82.41</v>
      </c>
      <c r="M128" s="159"/>
    </row>
    <row r="129" spans="1:13" ht="19.5" customHeight="1">
      <c r="A129" s="4" t="s">
        <v>951</v>
      </c>
      <c r="B129" s="12" t="s">
        <v>1188</v>
      </c>
      <c r="C129" s="12"/>
      <c r="D129" s="2"/>
      <c r="E129" s="12">
        <v>830</v>
      </c>
      <c r="F129" s="2"/>
      <c r="G129" s="12">
        <v>830</v>
      </c>
      <c r="H129" s="2"/>
      <c r="I129" s="6">
        <f>G129-E129</f>
        <v>0</v>
      </c>
      <c r="J129" s="55">
        <f>H129*0.589</f>
        <v>0</v>
      </c>
      <c r="K129" s="55">
        <f>I129*2.01</f>
        <v>0</v>
      </c>
      <c r="L129" s="59">
        <f>J129+K129</f>
        <v>0</v>
      </c>
      <c r="M129" s="159"/>
    </row>
    <row r="130" spans="1:13" ht="19.5" customHeight="1">
      <c r="A130" s="4" t="s">
        <v>952</v>
      </c>
      <c r="B130" s="150" t="s">
        <v>1189</v>
      </c>
      <c r="C130" s="12" t="s">
        <v>619</v>
      </c>
      <c r="D130" s="2"/>
      <c r="E130" s="12">
        <v>972</v>
      </c>
      <c r="F130" s="2"/>
      <c r="G130" s="12">
        <v>993</v>
      </c>
      <c r="H130" s="2"/>
      <c r="I130" s="6">
        <f aca="true" t="shared" si="18" ref="I130:I143">G130-E130</f>
        <v>21</v>
      </c>
      <c r="J130" s="55">
        <f aca="true" t="shared" si="19" ref="J130:J143">H130*0.589</f>
        <v>0</v>
      </c>
      <c r="K130" s="55">
        <f aca="true" t="shared" si="20" ref="K130:K143">I130*2.01</f>
        <v>42.209999999999994</v>
      </c>
      <c r="L130" s="160">
        <f>K130+K131</f>
        <v>48.239999999999995</v>
      </c>
      <c r="M130" s="159"/>
    </row>
    <row r="131" spans="1:13" ht="19.5" customHeight="1">
      <c r="A131" s="4" t="s">
        <v>953</v>
      </c>
      <c r="B131" s="152"/>
      <c r="C131" s="12" t="s">
        <v>541</v>
      </c>
      <c r="D131" s="2"/>
      <c r="E131" s="12">
        <v>74</v>
      </c>
      <c r="F131" s="2"/>
      <c r="G131" s="12">
        <v>77</v>
      </c>
      <c r="H131" s="2"/>
      <c r="I131" s="6">
        <f t="shared" si="18"/>
        <v>3</v>
      </c>
      <c r="J131" s="55">
        <f t="shared" si="19"/>
        <v>0</v>
      </c>
      <c r="K131" s="55">
        <f t="shared" si="20"/>
        <v>6.029999999999999</v>
      </c>
      <c r="L131" s="162"/>
      <c r="M131" s="159"/>
    </row>
    <row r="132" spans="1:13" ht="19.5" customHeight="1">
      <c r="A132" s="4" t="s">
        <v>954</v>
      </c>
      <c r="B132" s="150" t="s">
        <v>1190</v>
      </c>
      <c r="C132" s="12" t="s">
        <v>619</v>
      </c>
      <c r="D132" s="2"/>
      <c r="E132" s="12">
        <v>1100</v>
      </c>
      <c r="F132" s="2"/>
      <c r="G132" s="12">
        <v>1120</v>
      </c>
      <c r="H132" s="2"/>
      <c r="I132" s="6">
        <f t="shared" si="18"/>
        <v>20</v>
      </c>
      <c r="J132" s="55">
        <f t="shared" si="19"/>
        <v>0</v>
      </c>
      <c r="K132" s="55">
        <f t="shared" si="20"/>
        <v>40.199999999999996</v>
      </c>
      <c r="L132" s="160">
        <f>K132+K133</f>
        <v>64.32</v>
      </c>
      <c r="M132" s="159"/>
    </row>
    <row r="133" spans="1:13" ht="19.5" customHeight="1">
      <c r="A133" s="4" t="s">
        <v>955</v>
      </c>
      <c r="B133" s="152"/>
      <c r="C133" s="12" t="s">
        <v>541</v>
      </c>
      <c r="D133" s="2"/>
      <c r="E133" s="12">
        <v>103</v>
      </c>
      <c r="F133" s="2"/>
      <c r="G133" s="12">
        <v>115</v>
      </c>
      <c r="H133" s="2"/>
      <c r="I133" s="6">
        <f t="shared" si="18"/>
        <v>12</v>
      </c>
      <c r="J133" s="55">
        <f t="shared" si="19"/>
        <v>0</v>
      </c>
      <c r="K133" s="55">
        <f t="shared" si="20"/>
        <v>24.119999999999997</v>
      </c>
      <c r="L133" s="162"/>
      <c r="M133" s="159"/>
    </row>
    <row r="134" spans="1:13" ht="19.5" customHeight="1">
      <c r="A134" s="4" t="s">
        <v>956</v>
      </c>
      <c r="B134" s="12" t="s">
        <v>1191</v>
      </c>
      <c r="C134" s="12"/>
      <c r="D134" s="2"/>
      <c r="E134" s="12">
        <v>387</v>
      </c>
      <c r="F134" s="2"/>
      <c r="G134" s="12">
        <v>410</v>
      </c>
      <c r="H134" s="2"/>
      <c r="I134" s="6">
        <f t="shared" si="18"/>
        <v>23</v>
      </c>
      <c r="J134" s="55">
        <f t="shared" si="19"/>
        <v>0</v>
      </c>
      <c r="K134" s="55">
        <f t="shared" si="20"/>
        <v>46.23</v>
      </c>
      <c r="L134" s="59">
        <f>J134+K134</f>
        <v>46.23</v>
      </c>
      <c r="M134" s="159"/>
    </row>
    <row r="135" spans="1:13" ht="19.5" customHeight="1">
      <c r="A135" s="4" t="s">
        <v>957</v>
      </c>
      <c r="B135" s="12" t="s">
        <v>1192</v>
      </c>
      <c r="C135" s="12"/>
      <c r="D135" s="2"/>
      <c r="E135" s="12">
        <v>2016</v>
      </c>
      <c r="F135" s="2"/>
      <c r="G135" s="12">
        <v>2066</v>
      </c>
      <c r="H135" s="2"/>
      <c r="I135" s="6">
        <f t="shared" si="18"/>
        <v>50</v>
      </c>
      <c r="J135" s="55">
        <f t="shared" si="19"/>
        <v>0</v>
      </c>
      <c r="K135" s="55">
        <f t="shared" si="20"/>
        <v>100.49999999999999</v>
      </c>
      <c r="L135" s="59">
        <f>J135+K135</f>
        <v>100.49999999999999</v>
      </c>
      <c r="M135" s="159"/>
    </row>
    <row r="136" spans="1:13" ht="19.5" customHeight="1">
      <c r="A136" s="4" t="s">
        <v>125</v>
      </c>
      <c r="B136" s="12" t="s">
        <v>1193</v>
      </c>
      <c r="C136" s="12"/>
      <c r="D136" s="12"/>
      <c r="E136" s="12">
        <v>1117</v>
      </c>
      <c r="F136" s="12"/>
      <c r="G136" s="12">
        <v>1117</v>
      </c>
      <c r="H136" s="2"/>
      <c r="I136" s="6">
        <f t="shared" si="18"/>
        <v>0</v>
      </c>
      <c r="J136" s="55">
        <f t="shared" si="19"/>
        <v>0</v>
      </c>
      <c r="K136" s="55">
        <f t="shared" si="20"/>
        <v>0</v>
      </c>
      <c r="L136" s="59">
        <f>J136+K136</f>
        <v>0</v>
      </c>
      <c r="M136" s="159"/>
    </row>
    <row r="137" spans="1:13" ht="19.5" customHeight="1">
      <c r="A137" s="4" t="s">
        <v>126</v>
      </c>
      <c r="B137" s="12" t="s">
        <v>1194</v>
      </c>
      <c r="C137" s="12"/>
      <c r="D137" s="12"/>
      <c r="E137" s="12">
        <v>929</v>
      </c>
      <c r="F137" s="12"/>
      <c r="G137" s="12">
        <v>963</v>
      </c>
      <c r="H137" s="2"/>
      <c r="I137" s="6">
        <f t="shared" si="18"/>
        <v>34</v>
      </c>
      <c r="J137" s="55">
        <f t="shared" si="19"/>
        <v>0</v>
      </c>
      <c r="K137" s="55">
        <f t="shared" si="20"/>
        <v>68.33999999999999</v>
      </c>
      <c r="L137" s="59">
        <f>J137+K137</f>
        <v>68.33999999999999</v>
      </c>
      <c r="M137" s="159"/>
    </row>
    <row r="138" spans="1:13" ht="19.5" customHeight="1">
      <c r="A138" s="4" t="s">
        <v>127</v>
      </c>
      <c r="B138" s="150" t="s">
        <v>1195</v>
      </c>
      <c r="C138" s="12" t="s">
        <v>619</v>
      </c>
      <c r="D138" s="2"/>
      <c r="E138" s="12">
        <v>930</v>
      </c>
      <c r="F138" s="2"/>
      <c r="G138" s="12">
        <v>998</v>
      </c>
      <c r="H138" s="2"/>
      <c r="I138" s="6">
        <f t="shared" si="18"/>
        <v>68</v>
      </c>
      <c r="J138" s="55">
        <f t="shared" si="19"/>
        <v>0</v>
      </c>
      <c r="K138" s="55">
        <f t="shared" si="20"/>
        <v>136.67999999999998</v>
      </c>
      <c r="L138" s="160">
        <f>K138+K139</f>
        <v>192.95999999999998</v>
      </c>
      <c r="M138" s="159"/>
    </row>
    <row r="139" spans="1:13" ht="19.5" customHeight="1">
      <c r="A139" s="4" t="s">
        <v>128</v>
      </c>
      <c r="B139" s="152"/>
      <c r="C139" s="12" t="s">
        <v>541</v>
      </c>
      <c r="D139" s="2"/>
      <c r="E139" s="12">
        <v>74</v>
      </c>
      <c r="F139" s="2"/>
      <c r="G139" s="12">
        <v>102</v>
      </c>
      <c r="H139" s="2"/>
      <c r="I139" s="6">
        <f t="shared" si="18"/>
        <v>28</v>
      </c>
      <c r="J139" s="55">
        <f t="shared" si="19"/>
        <v>0</v>
      </c>
      <c r="K139" s="55">
        <f t="shared" si="20"/>
        <v>56.279999999999994</v>
      </c>
      <c r="L139" s="162"/>
      <c r="M139" s="159"/>
    </row>
    <row r="140" spans="1:13" ht="19.5" customHeight="1">
      <c r="A140" s="4" t="s">
        <v>129</v>
      </c>
      <c r="B140" s="12" t="s">
        <v>1196</v>
      </c>
      <c r="C140" s="12"/>
      <c r="D140" s="2"/>
      <c r="E140" s="12">
        <v>1530</v>
      </c>
      <c r="F140" s="2"/>
      <c r="G140" s="12">
        <v>1538</v>
      </c>
      <c r="H140" s="2"/>
      <c r="I140" s="6">
        <f t="shared" si="18"/>
        <v>8</v>
      </c>
      <c r="J140" s="55">
        <f t="shared" si="19"/>
        <v>0</v>
      </c>
      <c r="K140" s="55">
        <f t="shared" si="20"/>
        <v>16.08</v>
      </c>
      <c r="L140" s="59">
        <f>J140+K140</f>
        <v>16.08</v>
      </c>
      <c r="M140" s="159"/>
    </row>
    <row r="141" spans="1:13" ht="19.5" customHeight="1">
      <c r="A141" s="4" t="s">
        <v>130</v>
      </c>
      <c r="B141" s="150" t="s">
        <v>1197</v>
      </c>
      <c r="C141" s="12" t="s">
        <v>619</v>
      </c>
      <c r="D141" s="2"/>
      <c r="E141" s="12">
        <v>348</v>
      </c>
      <c r="F141" s="2"/>
      <c r="G141" s="12">
        <v>379</v>
      </c>
      <c r="H141" s="2"/>
      <c r="I141" s="6">
        <f t="shared" si="18"/>
        <v>31</v>
      </c>
      <c r="J141" s="55">
        <f t="shared" si="19"/>
        <v>0</v>
      </c>
      <c r="K141" s="55">
        <f t="shared" si="20"/>
        <v>62.309999999999995</v>
      </c>
      <c r="L141" s="160">
        <f>K141+K142</f>
        <v>62.309999999999995</v>
      </c>
      <c r="M141" s="159"/>
    </row>
    <row r="142" spans="1:13" ht="19.5" customHeight="1">
      <c r="A142" s="4" t="s">
        <v>131</v>
      </c>
      <c r="B142" s="152"/>
      <c r="C142" s="12" t="s">
        <v>541</v>
      </c>
      <c r="D142" s="2"/>
      <c r="E142" s="12">
        <v>32</v>
      </c>
      <c r="F142" s="2"/>
      <c r="G142" s="12">
        <v>32</v>
      </c>
      <c r="H142" s="2"/>
      <c r="I142" s="6">
        <f t="shared" si="18"/>
        <v>0</v>
      </c>
      <c r="J142" s="55">
        <f t="shared" si="19"/>
        <v>0</v>
      </c>
      <c r="K142" s="55">
        <f t="shared" si="20"/>
        <v>0</v>
      </c>
      <c r="L142" s="162"/>
      <c r="M142" s="159"/>
    </row>
    <row r="143" spans="1:13" ht="19.5" customHeight="1">
      <c r="A143" s="4" t="s">
        <v>132</v>
      </c>
      <c r="B143" s="12" t="s">
        <v>1198</v>
      </c>
      <c r="C143" s="12"/>
      <c r="D143" s="2"/>
      <c r="E143" s="12">
        <v>2253</v>
      </c>
      <c r="F143" s="2"/>
      <c r="G143" s="12">
        <v>2281</v>
      </c>
      <c r="H143" s="2"/>
      <c r="I143" s="6">
        <f t="shared" si="18"/>
        <v>28</v>
      </c>
      <c r="J143" s="55">
        <f t="shared" si="19"/>
        <v>0</v>
      </c>
      <c r="K143" s="55">
        <f t="shared" si="20"/>
        <v>56.279999999999994</v>
      </c>
      <c r="L143" s="59">
        <f>J143+K143</f>
        <v>56.279999999999994</v>
      </c>
      <c r="M143" s="159"/>
    </row>
    <row r="144" spans="1:13" ht="19.5" customHeight="1">
      <c r="A144" s="149" t="s">
        <v>905</v>
      </c>
      <c r="B144" s="149"/>
      <c r="C144" s="2"/>
      <c r="D144" s="2"/>
      <c r="E144" s="2"/>
      <c r="F144" s="2"/>
      <c r="G144" s="2"/>
      <c r="H144" s="2"/>
      <c r="I144" s="2"/>
      <c r="J144" s="54"/>
      <c r="K144" s="59">
        <f>SUM(K123:K143)</f>
        <v>803.9999999999999</v>
      </c>
      <c r="L144" s="59">
        <f>SUM(L123:L143)</f>
        <v>803.9999999999999</v>
      </c>
      <c r="M144" s="159"/>
    </row>
    <row r="145" spans="1:13" ht="25.5">
      <c r="A145" s="155" t="s">
        <v>620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7"/>
    </row>
    <row r="146" spans="1:13" ht="19.5" customHeight="1">
      <c r="A146" s="157" t="s">
        <v>900</v>
      </c>
      <c r="B146" s="157"/>
      <c r="C146" s="1"/>
      <c r="F146" s="147" t="s">
        <v>1146</v>
      </c>
      <c r="G146" s="146"/>
      <c r="H146" s="146"/>
      <c r="I146" s="146"/>
      <c r="K146" s="158"/>
      <c r="L146" s="158"/>
      <c r="M146" s="158"/>
    </row>
    <row r="147" spans="1:13" ht="19.5" customHeight="1">
      <c r="A147" s="154" t="s">
        <v>491</v>
      </c>
      <c r="B147" s="149" t="s">
        <v>492</v>
      </c>
      <c r="C147" s="150" t="s">
        <v>542</v>
      </c>
      <c r="D147" s="149" t="s">
        <v>493</v>
      </c>
      <c r="E147" s="149"/>
      <c r="F147" s="149" t="s">
        <v>494</v>
      </c>
      <c r="G147" s="149"/>
      <c r="H147" s="149" t="s">
        <v>495</v>
      </c>
      <c r="I147" s="149"/>
      <c r="J147" s="153" t="s">
        <v>496</v>
      </c>
      <c r="K147" s="153"/>
      <c r="L147" s="153"/>
      <c r="M147" s="149" t="s">
        <v>497</v>
      </c>
    </row>
    <row r="148" spans="1:13" ht="19.5" customHeight="1">
      <c r="A148" s="154"/>
      <c r="B148" s="149"/>
      <c r="C148" s="152"/>
      <c r="D148" s="2" t="s">
        <v>901</v>
      </c>
      <c r="E148" s="2" t="s">
        <v>902</v>
      </c>
      <c r="F148" s="2" t="s">
        <v>901</v>
      </c>
      <c r="G148" s="2" t="s">
        <v>902</v>
      </c>
      <c r="H148" s="2" t="s">
        <v>901</v>
      </c>
      <c r="I148" s="2" t="s">
        <v>902</v>
      </c>
      <c r="J148" s="54" t="s">
        <v>903</v>
      </c>
      <c r="K148" s="54" t="s">
        <v>904</v>
      </c>
      <c r="L148" s="54" t="s">
        <v>905</v>
      </c>
      <c r="M148" s="149"/>
    </row>
    <row r="149" spans="1:13" ht="19.5" customHeight="1">
      <c r="A149" s="133" t="s">
        <v>958</v>
      </c>
      <c r="B149" s="136" t="s">
        <v>1199</v>
      </c>
      <c r="C149" s="29" t="s">
        <v>549</v>
      </c>
      <c r="D149" s="12"/>
      <c r="E149" s="12">
        <v>703</v>
      </c>
      <c r="F149" s="12"/>
      <c r="G149" s="12">
        <v>721</v>
      </c>
      <c r="H149" s="6">
        <f aca="true" t="shared" si="21" ref="H149:I151">F149-D149</f>
        <v>0</v>
      </c>
      <c r="I149" s="6">
        <f t="shared" si="21"/>
        <v>18</v>
      </c>
      <c r="J149" s="55">
        <f aca="true" t="shared" si="22" ref="J149:J161">H149*0.589</f>
        <v>0</v>
      </c>
      <c r="K149" s="55">
        <f aca="true" t="shared" si="23" ref="K149:K161">I149*2.01</f>
        <v>36.17999999999999</v>
      </c>
      <c r="L149" s="160">
        <f>K149+K150+K151</f>
        <v>142.70999999999998</v>
      </c>
      <c r="M149" s="159" t="s">
        <v>1300</v>
      </c>
    </row>
    <row r="150" spans="1:13" ht="19.5" customHeight="1">
      <c r="A150" s="163"/>
      <c r="B150" s="137"/>
      <c r="C150" s="12" t="s">
        <v>524</v>
      </c>
      <c r="D150" s="12"/>
      <c r="E150" s="12">
        <v>302</v>
      </c>
      <c r="F150" s="12"/>
      <c r="G150" s="12">
        <v>330</v>
      </c>
      <c r="H150" s="6">
        <f t="shared" si="21"/>
        <v>0</v>
      </c>
      <c r="I150" s="6">
        <f t="shared" si="21"/>
        <v>28</v>
      </c>
      <c r="J150" s="55">
        <f t="shared" si="22"/>
        <v>0</v>
      </c>
      <c r="K150" s="55">
        <f t="shared" si="23"/>
        <v>56.279999999999994</v>
      </c>
      <c r="L150" s="161"/>
      <c r="M150" s="159"/>
    </row>
    <row r="151" spans="1:13" ht="19.5" customHeight="1">
      <c r="A151" s="141"/>
      <c r="B151" s="138"/>
      <c r="C151" s="12" t="s">
        <v>335</v>
      </c>
      <c r="D151" s="12"/>
      <c r="E151" s="12">
        <v>236</v>
      </c>
      <c r="F151" s="12"/>
      <c r="G151" s="12">
        <v>261</v>
      </c>
      <c r="H151" s="6">
        <f t="shared" si="21"/>
        <v>0</v>
      </c>
      <c r="I151" s="6">
        <f t="shared" si="21"/>
        <v>25</v>
      </c>
      <c r="J151" s="55">
        <f t="shared" si="22"/>
        <v>0</v>
      </c>
      <c r="K151" s="55">
        <f t="shared" si="23"/>
        <v>50.24999999999999</v>
      </c>
      <c r="L151" s="162"/>
      <c r="M151" s="159"/>
    </row>
    <row r="152" spans="1:13" ht="19.5" customHeight="1">
      <c r="A152" s="4" t="s">
        <v>331</v>
      </c>
      <c r="B152" s="12" t="s">
        <v>1200</v>
      </c>
      <c r="C152" s="12"/>
      <c r="D152" s="86" t="s">
        <v>636</v>
      </c>
      <c r="E152" s="12">
        <v>6560</v>
      </c>
      <c r="F152" s="86" t="s">
        <v>1413</v>
      </c>
      <c r="G152" s="12">
        <v>6590</v>
      </c>
      <c r="H152" s="6">
        <v>360</v>
      </c>
      <c r="I152" s="6">
        <f>G152-E152</f>
        <v>30</v>
      </c>
      <c r="J152" s="55">
        <f t="shared" si="22"/>
        <v>212.04</v>
      </c>
      <c r="K152" s="55">
        <f t="shared" si="23"/>
        <v>60.3</v>
      </c>
      <c r="L152" s="59">
        <f aca="true" t="shared" si="24" ref="L152:L158">J152+K152</f>
        <v>272.34</v>
      </c>
      <c r="M152" s="159"/>
    </row>
    <row r="153" spans="1:13" ht="19.5" customHeight="1">
      <c r="A153" s="4" t="s">
        <v>959</v>
      </c>
      <c r="B153" s="12" t="s">
        <v>868</v>
      </c>
      <c r="C153" s="12"/>
      <c r="D153" s="86" t="s">
        <v>1201</v>
      </c>
      <c r="E153" s="12">
        <v>5612</v>
      </c>
      <c r="F153" s="86"/>
      <c r="G153" s="12">
        <v>5612</v>
      </c>
      <c r="H153" s="6">
        <v>0</v>
      </c>
      <c r="I153" s="6">
        <f>G153-E153</f>
        <v>0</v>
      </c>
      <c r="J153" s="55">
        <f t="shared" si="22"/>
        <v>0</v>
      </c>
      <c r="K153" s="55">
        <f t="shared" si="23"/>
        <v>0</v>
      </c>
      <c r="L153" s="59">
        <f t="shared" si="24"/>
        <v>0</v>
      </c>
      <c r="M153" s="159"/>
    </row>
    <row r="154" spans="1:13" ht="19.5" customHeight="1">
      <c r="A154" s="4" t="s">
        <v>960</v>
      </c>
      <c r="B154" s="12" t="s">
        <v>1202</v>
      </c>
      <c r="C154" s="12"/>
      <c r="D154" s="86">
        <v>1668</v>
      </c>
      <c r="E154" s="12">
        <v>8879</v>
      </c>
      <c r="F154" s="86">
        <v>2798</v>
      </c>
      <c r="G154" s="12">
        <v>8940</v>
      </c>
      <c r="H154" s="6">
        <f>F154-D154</f>
        <v>1130</v>
      </c>
      <c r="I154" s="6">
        <f>G154-E154</f>
        <v>61</v>
      </c>
      <c r="J154" s="55">
        <f t="shared" si="22"/>
        <v>665.5699999999999</v>
      </c>
      <c r="K154" s="55">
        <f t="shared" si="23"/>
        <v>122.60999999999999</v>
      </c>
      <c r="L154" s="59">
        <f t="shared" si="24"/>
        <v>788.18</v>
      </c>
      <c r="M154" s="159"/>
    </row>
    <row r="155" spans="1:13" ht="19.5" customHeight="1">
      <c r="A155" s="4" t="s">
        <v>961</v>
      </c>
      <c r="B155" s="12" t="s">
        <v>1203</v>
      </c>
      <c r="C155" s="12"/>
      <c r="D155" s="12">
        <v>2102</v>
      </c>
      <c r="E155" s="12">
        <v>258</v>
      </c>
      <c r="F155" s="12">
        <v>2102</v>
      </c>
      <c r="G155" s="12">
        <v>258</v>
      </c>
      <c r="H155" s="6">
        <f>F155-D155</f>
        <v>0</v>
      </c>
      <c r="I155" s="6">
        <f aca="true" t="shared" si="25" ref="I155:I167">G155-E155</f>
        <v>0</v>
      </c>
      <c r="J155" s="55">
        <f t="shared" si="22"/>
        <v>0</v>
      </c>
      <c r="K155" s="55">
        <f t="shared" si="23"/>
        <v>0</v>
      </c>
      <c r="L155" s="59">
        <f t="shared" si="24"/>
        <v>0</v>
      </c>
      <c r="M155" s="159"/>
    </row>
    <row r="156" spans="1:13" ht="19.5" customHeight="1">
      <c r="A156" s="4" t="s">
        <v>962</v>
      </c>
      <c r="B156" s="12" t="s">
        <v>1204</v>
      </c>
      <c r="C156" s="12"/>
      <c r="D156" s="12">
        <v>3590</v>
      </c>
      <c r="E156" s="12">
        <v>8725</v>
      </c>
      <c r="F156" s="12">
        <v>3590</v>
      </c>
      <c r="G156" s="12">
        <v>8725</v>
      </c>
      <c r="H156" s="6">
        <f>F156-D156</f>
        <v>0</v>
      </c>
      <c r="I156" s="6">
        <f t="shared" si="25"/>
        <v>0</v>
      </c>
      <c r="J156" s="55">
        <f t="shared" si="22"/>
        <v>0</v>
      </c>
      <c r="K156" s="55">
        <f t="shared" si="23"/>
        <v>0</v>
      </c>
      <c r="L156" s="59">
        <f t="shared" si="24"/>
        <v>0</v>
      </c>
      <c r="M156" s="159"/>
    </row>
    <row r="157" spans="1:13" ht="19.5" customHeight="1">
      <c r="A157" s="4" t="s">
        <v>963</v>
      </c>
      <c r="B157" s="12" t="s">
        <v>869</v>
      </c>
      <c r="C157" s="12"/>
      <c r="D157" s="86">
        <v>1540</v>
      </c>
      <c r="E157" s="12">
        <v>51</v>
      </c>
      <c r="F157" s="86">
        <v>1540</v>
      </c>
      <c r="G157" s="12">
        <v>51</v>
      </c>
      <c r="H157" s="6">
        <f>F157-D157</f>
        <v>0</v>
      </c>
      <c r="I157" s="6">
        <f t="shared" si="25"/>
        <v>0</v>
      </c>
      <c r="J157" s="55">
        <f t="shared" si="22"/>
        <v>0</v>
      </c>
      <c r="K157" s="55">
        <f t="shared" si="23"/>
        <v>0</v>
      </c>
      <c r="L157" s="59">
        <f t="shared" si="24"/>
        <v>0</v>
      </c>
      <c r="M157" s="159"/>
    </row>
    <row r="158" spans="1:13" ht="19.5" customHeight="1">
      <c r="A158" s="4" t="s">
        <v>964</v>
      </c>
      <c r="B158" s="12" t="s">
        <v>333</v>
      </c>
      <c r="C158" s="12"/>
      <c r="D158" s="12">
        <v>3419</v>
      </c>
      <c r="E158" s="87" t="s">
        <v>1083</v>
      </c>
      <c r="F158" s="12">
        <v>3419</v>
      </c>
      <c r="G158" s="87">
        <v>2</v>
      </c>
      <c r="H158" s="6">
        <f>F158-D158</f>
        <v>0</v>
      </c>
      <c r="I158" s="6">
        <v>0</v>
      </c>
      <c r="J158" s="55">
        <f t="shared" si="22"/>
        <v>0</v>
      </c>
      <c r="K158" s="55">
        <f t="shared" si="23"/>
        <v>0</v>
      </c>
      <c r="L158" s="59">
        <f t="shared" si="24"/>
        <v>0</v>
      </c>
      <c r="M158" s="159"/>
    </row>
    <row r="159" spans="1:13" ht="19.5" customHeight="1">
      <c r="A159" s="133" t="s">
        <v>965</v>
      </c>
      <c r="B159" s="136" t="s">
        <v>543</v>
      </c>
      <c r="C159" s="29" t="s">
        <v>524</v>
      </c>
      <c r="D159" s="12"/>
      <c r="E159" s="12">
        <v>1032</v>
      </c>
      <c r="F159" s="12"/>
      <c r="G159" s="12">
        <v>1060</v>
      </c>
      <c r="H159" s="6">
        <f aca="true" t="shared" si="26" ref="H159:H167">F159-D159</f>
        <v>0</v>
      </c>
      <c r="I159" s="6">
        <f t="shared" si="25"/>
        <v>28</v>
      </c>
      <c r="J159" s="55">
        <f t="shared" si="22"/>
        <v>0</v>
      </c>
      <c r="K159" s="55">
        <f t="shared" si="23"/>
        <v>56.279999999999994</v>
      </c>
      <c r="L159" s="160">
        <f>K159+K160+K161</f>
        <v>108.53999999999999</v>
      </c>
      <c r="M159" s="159"/>
    </row>
    <row r="160" spans="1:13" ht="19.5" customHeight="1">
      <c r="A160" s="134"/>
      <c r="B160" s="137"/>
      <c r="C160" s="29" t="s">
        <v>334</v>
      </c>
      <c r="D160" s="2"/>
      <c r="E160" s="12">
        <v>446</v>
      </c>
      <c r="F160" s="2"/>
      <c r="G160" s="12">
        <v>472</v>
      </c>
      <c r="H160" s="6">
        <f t="shared" si="26"/>
        <v>0</v>
      </c>
      <c r="I160" s="6">
        <f t="shared" si="25"/>
        <v>26</v>
      </c>
      <c r="J160" s="55">
        <f t="shared" si="22"/>
        <v>0</v>
      </c>
      <c r="K160" s="55">
        <f t="shared" si="23"/>
        <v>52.25999999999999</v>
      </c>
      <c r="L160" s="161"/>
      <c r="M160" s="159"/>
    </row>
    <row r="161" spans="1:13" ht="19.5" customHeight="1">
      <c r="A161" s="135"/>
      <c r="B161" s="138"/>
      <c r="C161" s="29" t="s">
        <v>322</v>
      </c>
      <c r="D161" s="2"/>
      <c r="E161" s="12">
        <v>68</v>
      </c>
      <c r="F161" s="2"/>
      <c r="G161" s="12">
        <v>68</v>
      </c>
      <c r="H161" s="6">
        <f t="shared" si="26"/>
        <v>0</v>
      </c>
      <c r="I161" s="6">
        <f t="shared" si="25"/>
        <v>0</v>
      </c>
      <c r="J161" s="55">
        <f t="shared" si="22"/>
        <v>0</v>
      </c>
      <c r="K161" s="55">
        <f t="shared" si="23"/>
        <v>0</v>
      </c>
      <c r="L161" s="162"/>
      <c r="M161" s="159"/>
    </row>
    <row r="162" spans="1:13" ht="19.5" customHeight="1">
      <c r="A162" s="133" t="s">
        <v>603</v>
      </c>
      <c r="B162" s="136" t="s">
        <v>599</v>
      </c>
      <c r="C162" s="32" t="s">
        <v>549</v>
      </c>
      <c r="D162" s="2"/>
      <c r="E162" s="12" t="s">
        <v>636</v>
      </c>
      <c r="F162" s="2"/>
      <c r="G162" s="12" t="s">
        <v>1413</v>
      </c>
      <c r="H162" s="6">
        <f t="shared" si="26"/>
        <v>0</v>
      </c>
      <c r="I162" s="2">
        <v>30</v>
      </c>
      <c r="J162" s="55">
        <f aca="true" t="shared" si="27" ref="J162:J167">H162*0.589</f>
        <v>0</v>
      </c>
      <c r="K162" s="55">
        <f aca="true" t="shared" si="28" ref="K162:K167">I162*2.01</f>
        <v>60.3</v>
      </c>
      <c r="L162" s="160">
        <f>K162+K163+K164</f>
        <v>68.34</v>
      </c>
      <c r="M162" s="159"/>
    </row>
    <row r="163" spans="1:13" ht="19.5" customHeight="1">
      <c r="A163" s="134"/>
      <c r="B163" s="137"/>
      <c r="C163" s="32" t="s">
        <v>321</v>
      </c>
      <c r="D163" s="2"/>
      <c r="E163" s="12">
        <v>173</v>
      </c>
      <c r="F163" s="2"/>
      <c r="G163" s="12">
        <v>177</v>
      </c>
      <c r="H163" s="6">
        <f t="shared" si="26"/>
        <v>0</v>
      </c>
      <c r="I163" s="6">
        <f t="shared" si="25"/>
        <v>4</v>
      </c>
      <c r="J163" s="55">
        <f t="shared" si="27"/>
        <v>0</v>
      </c>
      <c r="K163" s="55">
        <f t="shared" si="28"/>
        <v>8.04</v>
      </c>
      <c r="L163" s="161"/>
      <c r="M163" s="159"/>
    </row>
    <row r="164" spans="1:13" ht="19.5" customHeight="1">
      <c r="A164" s="135"/>
      <c r="B164" s="138"/>
      <c r="C164" s="32" t="s">
        <v>322</v>
      </c>
      <c r="D164" s="2"/>
      <c r="E164" s="12">
        <v>14</v>
      </c>
      <c r="F164" s="2"/>
      <c r="G164" s="12">
        <v>14</v>
      </c>
      <c r="H164" s="6">
        <f t="shared" si="26"/>
        <v>0</v>
      </c>
      <c r="I164" s="6">
        <f t="shared" si="25"/>
        <v>0</v>
      </c>
      <c r="J164" s="55">
        <f t="shared" si="27"/>
        <v>0</v>
      </c>
      <c r="K164" s="55">
        <f t="shared" si="28"/>
        <v>0</v>
      </c>
      <c r="L164" s="162"/>
      <c r="M164" s="159"/>
    </row>
    <row r="165" spans="1:13" ht="19.5" customHeight="1">
      <c r="A165" s="133" t="s">
        <v>604</v>
      </c>
      <c r="B165" s="136" t="s">
        <v>550</v>
      </c>
      <c r="C165" s="29" t="s">
        <v>524</v>
      </c>
      <c r="D165" s="2"/>
      <c r="E165" s="12">
        <v>527</v>
      </c>
      <c r="F165" s="2"/>
      <c r="G165" s="12">
        <v>527</v>
      </c>
      <c r="H165" s="6">
        <f t="shared" si="26"/>
        <v>0</v>
      </c>
      <c r="I165" s="6">
        <f t="shared" si="25"/>
        <v>0</v>
      </c>
      <c r="J165" s="55">
        <f t="shared" si="27"/>
        <v>0</v>
      </c>
      <c r="K165" s="55">
        <f t="shared" si="28"/>
        <v>0</v>
      </c>
      <c r="L165" s="160">
        <f>K165+K166+K167</f>
        <v>0</v>
      </c>
      <c r="M165" s="159"/>
    </row>
    <row r="166" spans="1:13" ht="19.5" customHeight="1">
      <c r="A166" s="134"/>
      <c r="B166" s="137"/>
      <c r="C166" s="29" t="s">
        <v>321</v>
      </c>
      <c r="D166" s="2"/>
      <c r="E166" s="12">
        <v>148</v>
      </c>
      <c r="F166" s="2"/>
      <c r="G166" s="12">
        <v>148</v>
      </c>
      <c r="H166" s="6">
        <f t="shared" si="26"/>
        <v>0</v>
      </c>
      <c r="I166" s="6">
        <f t="shared" si="25"/>
        <v>0</v>
      </c>
      <c r="J166" s="55">
        <f t="shared" si="27"/>
        <v>0</v>
      </c>
      <c r="K166" s="55">
        <f t="shared" si="28"/>
        <v>0</v>
      </c>
      <c r="L166" s="161"/>
      <c r="M166" s="159"/>
    </row>
    <row r="167" spans="1:13" ht="19.5" customHeight="1">
      <c r="A167" s="135"/>
      <c r="B167" s="138"/>
      <c r="C167" s="29" t="s">
        <v>322</v>
      </c>
      <c r="D167" s="2"/>
      <c r="E167" s="12">
        <v>260</v>
      </c>
      <c r="F167" s="2"/>
      <c r="G167" s="12">
        <v>260</v>
      </c>
      <c r="H167" s="6">
        <f t="shared" si="26"/>
        <v>0</v>
      </c>
      <c r="I167" s="6">
        <f t="shared" si="25"/>
        <v>0</v>
      </c>
      <c r="J167" s="55">
        <f t="shared" si="27"/>
        <v>0</v>
      </c>
      <c r="K167" s="55">
        <f t="shared" si="28"/>
        <v>0</v>
      </c>
      <c r="L167" s="162"/>
      <c r="M167" s="159"/>
    </row>
    <row r="168" spans="1:13" ht="19.5" customHeight="1">
      <c r="A168" s="149" t="s">
        <v>905</v>
      </c>
      <c r="B168" s="149"/>
      <c r="C168" s="2"/>
      <c r="D168" s="2"/>
      <c r="E168" s="2"/>
      <c r="F168" s="2"/>
      <c r="G168" s="2"/>
      <c r="H168" s="2"/>
      <c r="I168" s="2"/>
      <c r="J168" s="54">
        <f>SUM(J149:J167)</f>
        <v>877.6099999999999</v>
      </c>
      <c r="K168" s="54">
        <f>SUM(K149:K167)</f>
        <v>502.5</v>
      </c>
      <c r="L168" s="54">
        <f>SUM(L149:L165)</f>
        <v>1380.11</v>
      </c>
      <c r="M168" s="159"/>
    </row>
    <row r="169" spans="1:13" ht="25.5">
      <c r="A169" s="155" t="s">
        <v>620</v>
      </c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7"/>
    </row>
    <row r="170" spans="1:13" ht="18.75" customHeight="1">
      <c r="A170" s="157" t="s">
        <v>900</v>
      </c>
      <c r="B170" s="157"/>
      <c r="C170" s="1"/>
      <c r="F170" s="147" t="s">
        <v>1146</v>
      </c>
      <c r="G170" s="146"/>
      <c r="H170" s="146"/>
      <c r="I170" s="146"/>
      <c r="K170" s="158"/>
      <c r="L170" s="158"/>
      <c r="M170" s="158"/>
    </row>
    <row r="171" spans="1:13" ht="18.75" customHeight="1">
      <c r="A171" s="154" t="s">
        <v>491</v>
      </c>
      <c r="B171" s="149" t="s">
        <v>492</v>
      </c>
      <c r="C171" s="150" t="s">
        <v>542</v>
      </c>
      <c r="D171" s="149" t="s">
        <v>493</v>
      </c>
      <c r="E171" s="149"/>
      <c r="F171" s="149" t="s">
        <v>494</v>
      </c>
      <c r="G171" s="149"/>
      <c r="H171" s="149" t="s">
        <v>495</v>
      </c>
      <c r="I171" s="149"/>
      <c r="J171" s="153" t="s">
        <v>496</v>
      </c>
      <c r="K171" s="153"/>
      <c r="L171" s="153"/>
      <c r="M171" s="149" t="s">
        <v>497</v>
      </c>
    </row>
    <row r="172" spans="1:13" ht="18.75" customHeight="1">
      <c r="A172" s="154"/>
      <c r="B172" s="149"/>
      <c r="C172" s="152"/>
      <c r="D172" s="2" t="s">
        <v>901</v>
      </c>
      <c r="E172" s="2" t="s">
        <v>902</v>
      </c>
      <c r="F172" s="2" t="s">
        <v>901</v>
      </c>
      <c r="G172" s="2" t="s">
        <v>902</v>
      </c>
      <c r="H172" s="2" t="s">
        <v>901</v>
      </c>
      <c r="I172" s="2" t="s">
        <v>902</v>
      </c>
      <c r="J172" s="54" t="s">
        <v>903</v>
      </c>
      <c r="K172" s="54" t="s">
        <v>904</v>
      </c>
      <c r="L172" s="54" t="s">
        <v>905</v>
      </c>
      <c r="M172" s="149"/>
    </row>
    <row r="173" spans="1:13" ht="18.75" customHeight="1">
      <c r="A173" s="133" t="s">
        <v>967</v>
      </c>
      <c r="B173" s="150" t="s">
        <v>564</v>
      </c>
      <c r="C173" s="32" t="s">
        <v>549</v>
      </c>
      <c r="D173" s="2"/>
      <c r="E173" s="12">
        <v>681</v>
      </c>
      <c r="F173" s="2"/>
      <c r="G173" s="12">
        <v>681</v>
      </c>
      <c r="H173" s="6">
        <f>F173-D173</f>
        <v>0</v>
      </c>
      <c r="I173" s="6">
        <f>G173-E173</f>
        <v>0</v>
      </c>
      <c r="J173" s="55">
        <f>H173*0.589</f>
        <v>0</v>
      </c>
      <c r="K173" s="55">
        <f>I173*2.01</f>
        <v>0</v>
      </c>
      <c r="L173" s="160">
        <f>K173+K174+K175</f>
        <v>0</v>
      </c>
      <c r="M173" s="150" t="s">
        <v>1300</v>
      </c>
    </row>
    <row r="174" spans="1:13" ht="18.75" customHeight="1">
      <c r="A174" s="134"/>
      <c r="B174" s="151"/>
      <c r="C174" s="32" t="s">
        <v>334</v>
      </c>
      <c r="D174" s="2"/>
      <c r="E174" s="12">
        <v>76</v>
      </c>
      <c r="F174" s="2"/>
      <c r="G174" s="12">
        <v>76</v>
      </c>
      <c r="H174" s="6">
        <f aca="true" t="shared" si="29" ref="H174:H192">F174-D174</f>
        <v>0</v>
      </c>
      <c r="I174" s="6">
        <f aca="true" t="shared" si="30" ref="I174:I192">G174-E174</f>
        <v>0</v>
      </c>
      <c r="J174" s="55">
        <f aca="true" t="shared" si="31" ref="J174:J192">H174*0.589</f>
        <v>0</v>
      </c>
      <c r="K174" s="55">
        <f aca="true" t="shared" si="32" ref="K174:K192">I174*2.01</f>
        <v>0</v>
      </c>
      <c r="L174" s="161"/>
      <c r="M174" s="163"/>
    </row>
    <row r="175" spans="1:13" ht="18.75" customHeight="1">
      <c r="A175" s="135"/>
      <c r="B175" s="152"/>
      <c r="C175" s="32" t="s">
        <v>322</v>
      </c>
      <c r="D175" s="2"/>
      <c r="E175" s="12">
        <v>17</v>
      </c>
      <c r="F175" s="2"/>
      <c r="G175" s="12">
        <v>17</v>
      </c>
      <c r="H175" s="6">
        <f t="shared" si="29"/>
        <v>0</v>
      </c>
      <c r="I175" s="6">
        <f t="shared" si="30"/>
        <v>0</v>
      </c>
      <c r="J175" s="55">
        <f t="shared" si="31"/>
        <v>0</v>
      </c>
      <c r="K175" s="55">
        <f t="shared" si="32"/>
        <v>0</v>
      </c>
      <c r="L175" s="162"/>
      <c r="M175" s="163"/>
    </row>
    <row r="176" spans="1:13" ht="18.75" customHeight="1">
      <c r="A176" s="133" t="s">
        <v>199</v>
      </c>
      <c r="B176" s="150" t="s">
        <v>565</v>
      </c>
      <c r="C176" s="32" t="s">
        <v>549</v>
      </c>
      <c r="D176" s="2"/>
      <c r="E176" s="12">
        <v>1677</v>
      </c>
      <c r="F176" s="2"/>
      <c r="G176" s="12">
        <v>1677</v>
      </c>
      <c r="H176" s="6">
        <f t="shared" si="29"/>
        <v>0</v>
      </c>
      <c r="I176" s="6">
        <f t="shared" si="30"/>
        <v>0</v>
      </c>
      <c r="J176" s="55">
        <f t="shared" si="31"/>
        <v>0</v>
      </c>
      <c r="K176" s="55">
        <f t="shared" si="32"/>
        <v>0</v>
      </c>
      <c r="L176" s="160">
        <f>K176+K177+K178</f>
        <v>0</v>
      </c>
      <c r="M176" s="163"/>
    </row>
    <row r="177" spans="1:13" ht="18.75" customHeight="1">
      <c r="A177" s="163"/>
      <c r="B177" s="151"/>
      <c r="C177" s="32" t="s">
        <v>334</v>
      </c>
      <c r="D177" s="2"/>
      <c r="E177" s="86" t="s">
        <v>867</v>
      </c>
      <c r="F177" s="2"/>
      <c r="G177" s="86" t="s">
        <v>1415</v>
      </c>
      <c r="H177" s="6">
        <f t="shared" si="29"/>
        <v>0</v>
      </c>
      <c r="I177" s="6">
        <v>0</v>
      </c>
      <c r="J177" s="55">
        <f t="shared" si="31"/>
        <v>0</v>
      </c>
      <c r="K177" s="55">
        <f t="shared" si="32"/>
        <v>0</v>
      </c>
      <c r="L177" s="161"/>
      <c r="M177" s="163"/>
    </row>
    <row r="178" spans="1:13" ht="18.75" customHeight="1">
      <c r="A178" s="141"/>
      <c r="B178" s="152"/>
      <c r="C178" s="32" t="s">
        <v>322</v>
      </c>
      <c r="D178" s="2"/>
      <c r="E178" s="86" t="s">
        <v>867</v>
      </c>
      <c r="F178" s="2"/>
      <c r="G178" s="86" t="s">
        <v>1415</v>
      </c>
      <c r="H178" s="6">
        <f t="shared" si="29"/>
        <v>0</v>
      </c>
      <c r="I178" s="6">
        <v>0</v>
      </c>
      <c r="J178" s="55">
        <f t="shared" si="31"/>
        <v>0</v>
      </c>
      <c r="K178" s="55">
        <f t="shared" si="32"/>
        <v>0</v>
      </c>
      <c r="L178" s="162"/>
      <c r="M178" s="163"/>
    </row>
    <row r="179" spans="1:13" ht="18.75" customHeight="1">
      <c r="A179" s="133" t="s">
        <v>606</v>
      </c>
      <c r="B179" s="150" t="s">
        <v>566</v>
      </c>
      <c r="C179" s="12" t="s">
        <v>524</v>
      </c>
      <c r="D179" s="2"/>
      <c r="E179" s="12">
        <v>536</v>
      </c>
      <c r="F179" s="2"/>
      <c r="G179" s="12">
        <v>586</v>
      </c>
      <c r="H179" s="6">
        <f t="shared" si="29"/>
        <v>0</v>
      </c>
      <c r="I179" s="6">
        <f t="shared" si="30"/>
        <v>50</v>
      </c>
      <c r="J179" s="55">
        <f t="shared" si="31"/>
        <v>0</v>
      </c>
      <c r="K179" s="55">
        <f t="shared" si="32"/>
        <v>100.49999999999999</v>
      </c>
      <c r="L179" s="160">
        <f>K179+K180+K181</f>
        <v>124.61999999999998</v>
      </c>
      <c r="M179" s="163"/>
    </row>
    <row r="180" spans="1:13" ht="18.75" customHeight="1">
      <c r="A180" s="134"/>
      <c r="B180" s="151"/>
      <c r="C180" s="12" t="s">
        <v>321</v>
      </c>
      <c r="D180" s="2"/>
      <c r="E180" s="12">
        <v>10</v>
      </c>
      <c r="F180" s="2"/>
      <c r="G180" s="12">
        <v>12</v>
      </c>
      <c r="H180" s="6">
        <f t="shared" si="29"/>
        <v>0</v>
      </c>
      <c r="I180" s="6">
        <f t="shared" si="30"/>
        <v>2</v>
      </c>
      <c r="J180" s="55">
        <f t="shared" si="31"/>
        <v>0</v>
      </c>
      <c r="K180" s="55">
        <f t="shared" si="32"/>
        <v>4.02</v>
      </c>
      <c r="L180" s="161"/>
      <c r="M180" s="163"/>
    </row>
    <row r="181" spans="1:13" ht="18.75" customHeight="1">
      <c r="A181" s="135"/>
      <c r="B181" s="152"/>
      <c r="C181" s="12" t="s">
        <v>335</v>
      </c>
      <c r="D181" s="2"/>
      <c r="E181" s="12">
        <v>121</v>
      </c>
      <c r="F181" s="2"/>
      <c r="G181" s="12">
        <v>131</v>
      </c>
      <c r="H181" s="6">
        <f t="shared" si="29"/>
        <v>0</v>
      </c>
      <c r="I181" s="6">
        <f t="shared" si="30"/>
        <v>10</v>
      </c>
      <c r="J181" s="55">
        <f t="shared" si="31"/>
        <v>0</v>
      </c>
      <c r="K181" s="55">
        <f t="shared" si="32"/>
        <v>20.099999999999998</v>
      </c>
      <c r="L181" s="162"/>
      <c r="M181" s="163"/>
    </row>
    <row r="182" spans="1:13" ht="18.75" customHeight="1">
      <c r="A182" s="133" t="s">
        <v>607</v>
      </c>
      <c r="B182" s="136" t="s">
        <v>567</v>
      </c>
      <c r="C182" s="12" t="s">
        <v>524</v>
      </c>
      <c r="D182" s="2"/>
      <c r="E182" s="12">
        <v>604</v>
      </c>
      <c r="F182" s="2"/>
      <c r="G182" s="12">
        <v>641</v>
      </c>
      <c r="H182" s="6">
        <f t="shared" si="29"/>
        <v>0</v>
      </c>
      <c r="I182" s="6">
        <f t="shared" si="30"/>
        <v>37</v>
      </c>
      <c r="J182" s="55">
        <f t="shared" si="31"/>
        <v>0</v>
      </c>
      <c r="K182" s="55">
        <f t="shared" si="32"/>
        <v>74.36999999999999</v>
      </c>
      <c r="L182" s="160">
        <f>K182+K183+K184</f>
        <v>76.38</v>
      </c>
      <c r="M182" s="163"/>
    </row>
    <row r="183" spans="1:13" ht="18.75" customHeight="1">
      <c r="A183" s="134"/>
      <c r="B183" s="137"/>
      <c r="C183" s="12" t="s">
        <v>321</v>
      </c>
      <c r="D183" s="2"/>
      <c r="E183" s="12">
        <v>45</v>
      </c>
      <c r="F183" s="2"/>
      <c r="G183" s="12">
        <v>46</v>
      </c>
      <c r="H183" s="6">
        <f t="shared" si="29"/>
        <v>0</v>
      </c>
      <c r="I183" s="6">
        <f t="shared" si="30"/>
        <v>1</v>
      </c>
      <c r="J183" s="55">
        <f t="shared" si="31"/>
        <v>0</v>
      </c>
      <c r="K183" s="55">
        <f t="shared" si="32"/>
        <v>2.01</v>
      </c>
      <c r="L183" s="161"/>
      <c r="M183" s="163"/>
    </row>
    <row r="184" spans="1:13" ht="18.75" customHeight="1">
      <c r="A184" s="135"/>
      <c r="B184" s="138"/>
      <c r="C184" s="12" t="s">
        <v>335</v>
      </c>
      <c r="D184" s="2"/>
      <c r="E184" s="12">
        <v>14</v>
      </c>
      <c r="F184" s="2"/>
      <c r="G184" s="12">
        <v>14</v>
      </c>
      <c r="H184" s="6">
        <f t="shared" si="29"/>
        <v>0</v>
      </c>
      <c r="I184" s="6">
        <f t="shared" si="30"/>
        <v>0</v>
      </c>
      <c r="J184" s="55">
        <f t="shared" si="31"/>
        <v>0</v>
      </c>
      <c r="K184" s="55">
        <f t="shared" si="32"/>
        <v>0</v>
      </c>
      <c r="L184" s="162"/>
      <c r="M184" s="163"/>
    </row>
    <row r="185" spans="1:13" ht="18.75" customHeight="1">
      <c r="A185" s="133" t="s">
        <v>608</v>
      </c>
      <c r="B185" s="136" t="s">
        <v>568</v>
      </c>
      <c r="C185" s="12" t="s">
        <v>524</v>
      </c>
      <c r="D185" s="2"/>
      <c r="E185" s="12">
        <v>1279</v>
      </c>
      <c r="F185" s="2"/>
      <c r="G185" s="12">
        <v>1298</v>
      </c>
      <c r="H185" s="6">
        <f t="shared" si="29"/>
        <v>0</v>
      </c>
      <c r="I185" s="6">
        <f t="shared" si="30"/>
        <v>19</v>
      </c>
      <c r="J185" s="55">
        <f t="shared" si="31"/>
        <v>0</v>
      </c>
      <c r="K185" s="55">
        <f t="shared" si="32"/>
        <v>38.19</v>
      </c>
      <c r="L185" s="160">
        <f>K185+K186+K187+K188</f>
        <v>40.199999999999996</v>
      </c>
      <c r="M185" s="163"/>
    </row>
    <row r="186" spans="1:13" ht="18.75" customHeight="1">
      <c r="A186" s="134"/>
      <c r="B186" s="137"/>
      <c r="C186" s="12" t="s">
        <v>321</v>
      </c>
      <c r="D186" s="2"/>
      <c r="E186" s="12">
        <v>38</v>
      </c>
      <c r="F186" s="2"/>
      <c r="G186" s="12">
        <v>39</v>
      </c>
      <c r="H186" s="6">
        <f t="shared" si="29"/>
        <v>0</v>
      </c>
      <c r="I186" s="6">
        <f t="shared" si="30"/>
        <v>1</v>
      </c>
      <c r="J186" s="55">
        <f t="shared" si="31"/>
        <v>0</v>
      </c>
      <c r="K186" s="55">
        <f t="shared" si="32"/>
        <v>2.01</v>
      </c>
      <c r="L186" s="161"/>
      <c r="M186" s="163"/>
    </row>
    <row r="187" spans="1:13" ht="18.75" customHeight="1">
      <c r="A187" s="134"/>
      <c r="B187" s="137"/>
      <c r="C187" s="12" t="s">
        <v>335</v>
      </c>
      <c r="D187" s="2"/>
      <c r="E187" s="12">
        <v>5</v>
      </c>
      <c r="F187" s="2"/>
      <c r="G187" s="12">
        <v>5</v>
      </c>
      <c r="H187" s="6">
        <f t="shared" si="29"/>
        <v>0</v>
      </c>
      <c r="I187" s="6">
        <f t="shared" si="30"/>
        <v>0</v>
      </c>
      <c r="J187" s="55">
        <f t="shared" si="31"/>
        <v>0</v>
      </c>
      <c r="K187" s="55">
        <f t="shared" si="32"/>
        <v>0</v>
      </c>
      <c r="L187" s="161"/>
      <c r="M187" s="163"/>
    </row>
    <row r="188" spans="1:13" ht="18.75" customHeight="1">
      <c r="A188" s="141"/>
      <c r="B188" s="138"/>
      <c r="C188" s="12" t="s">
        <v>332</v>
      </c>
      <c r="D188" s="2"/>
      <c r="E188" s="12">
        <v>91</v>
      </c>
      <c r="F188" s="2"/>
      <c r="G188" s="12">
        <v>91</v>
      </c>
      <c r="H188" s="6">
        <f t="shared" si="29"/>
        <v>0</v>
      </c>
      <c r="I188" s="6">
        <f t="shared" si="30"/>
        <v>0</v>
      </c>
      <c r="J188" s="55">
        <f t="shared" si="31"/>
        <v>0</v>
      </c>
      <c r="K188" s="55">
        <f t="shared" si="32"/>
        <v>0</v>
      </c>
      <c r="L188" s="162"/>
      <c r="M188" s="163"/>
    </row>
    <row r="189" spans="1:13" ht="18.75" customHeight="1">
      <c r="A189" s="133" t="s">
        <v>611</v>
      </c>
      <c r="B189" s="136" t="s">
        <v>1157</v>
      </c>
      <c r="C189" s="12" t="s">
        <v>524</v>
      </c>
      <c r="D189" s="2"/>
      <c r="E189" s="12">
        <v>1360</v>
      </c>
      <c r="F189" s="2"/>
      <c r="G189" s="12">
        <v>1389</v>
      </c>
      <c r="H189" s="6">
        <f t="shared" si="29"/>
        <v>0</v>
      </c>
      <c r="I189" s="6">
        <f t="shared" si="30"/>
        <v>29</v>
      </c>
      <c r="J189" s="55">
        <f t="shared" si="31"/>
        <v>0</v>
      </c>
      <c r="K189" s="55">
        <f t="shared" si="32"/>
        <v>58.28999999999999</v>
      </c>
      <c r="L189" s="160">
        <f>K189+K190+K191+K192</f>
        <v>62.30999999999999</v>
      </c>
      <c r="M189" s="163"/>
    </row>
    <row r="190" spans="1:13" ht="18.75" customHeight="1">
      <c r="A190" s="134"/>
      <c r="B190" s="137"/>
      <c r="C190" s="12" t="s">
        <v>321</v>
      </c>
      <c r="D190" s="2"/>
      <c r="E190" s="12">
        <v>16</v>
      </c>
      <c r="F190" s="2"/>
      <c r="G190" s="12">
        <v>18</v>
      </c>
      <c r="H190" s="6">
        <f t="shared" si="29"/>
        <v>0</v>
      </c>
      <c r="I190" s="6">
        <f t="shared" si="30"/>
        <v>2</v>
      </c>
      <c r="J190" s="55">
        <f t="shared" si="31"/>
        <v>0</v>
      </c>
      <c r="K190" s="55">
        <f t="shared" si="32"/>
        <v>4.02</v>
      </c>
      <c r="L190" s="161"/>
      <c r="M190" s="163"/>
    </row>
    <row r="191" spans="1:13" ht="18.75" customHeight="1">
      <c r="A191" s="134"/>
      <c r="B191" s="137"/>
      <c r="C191" s="12" t="s">
        <v>335</v>
      </c>
      <c r="D191" s="2"/>
      <c r="E191" s="12">
        <v>165</v>
      </c>
      <c r="F191" s="2"/>
      <c r="G191" s="12">
        <v>165</v>
      </c>
      <c r="H191" s="6">
        <f t="shared" si="29"/>
        <v>0</v>
      </c>
      <c r="I191" s="6">
        <f t="shared" si="30"/>
        <v>0</v>
      </c>
      <c r="J191" s="55">
        <f t="shared" si="31"/>
        <v>0</v>
      </c>
      <c r="K191" s="55">
        <f t="shared" si="32"/>
        <v>0</v>
      </c>
      <c r="L191" s="161"/>
      <c r="M191" s="163"/>
    </row>
    <row r="192" spans="1:13" ht="18.75" customHeight="1">
      <c r="A192" s="141"/>
      <c r="B192" s="138"/>
      <c r="C192" s="12" t="s">
        <v>332</v>
      </c>
      <c r="D192" s="2"/>
      <c r="E192" s="12">
        <v>12</v>
      </c>
      <c r="F192" s="2"/>
      <c r="G192" s="12">
        <v>12</v>
      </c>
      <c r="H192" s="6">
        <f t="shared" si="29"/>
        <v>0</v>
      </c>
      <c r="I192" s="6">
        <f t="shared" si="30"/>
        <v>0</v>
      </c>
      <c r="J192" s="55">
        <f t="shared" si="31"/>
        <v>0</v>
      </c>
      <c r="K192" s="55">
        <f t="shared" si="32"/>
        <v>0</v>
      </c>
      <c r="L192" s="162"/>
      <c r="M192" s="163"/>
    </row>
    <row r="193" spans="1:13" ht="19.5" customHeight="1">
      <c r="A193" s="149" t="s">
        <v>905</v>
      </c>
      <c r="B193" s="149"/>
      <c r="C193" s="2"/>
      <c r="D193" s="3"/>
      <c r="E193" s="3"/>
      <c r="F193" s="3"/>
      <c r="G193" s="2"/>
      <c r="H193" s="3"/>
      <c r="I193" s="3"/>
      <c r="J193" s="54"/>
      <c r="K193" s="54">
        <f>SUM(K173:K192)</f>
        <v>303.5099999999999</v>
      </c>
      <c r="L193" s="54">
        <f>SUM(L173:L189)</f>
        <v>303.50999999999993</v>
      </c>
      <c r="M193" s="163"/>
    </row>
    <row r="194" spans="1:13" ht="25.5">
      <c r="A194" s="155" t="s">
        <v>620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7"/>
    </row>
    <row r="195" spans="1:13" ht="18" customHeight="1">
      <c r="A195" s="157" t="s">
        <v>900</v>
      </c>
      <c r="B195" s="157"/>
      <c r="C195" s="1"/>
      <c r="F195" s="147" t="s">
        <v>1146</v>
      </c>
      <c r="G195" s="146"/>
      <c r="H195" s="146"/>
      <c r="I195" s="146"/>
      <c r="K195" s="158"/>
      <c r="L195" s="158"/>
      <c r="M195" s="158"/>
    </row>
    <row r="196" spans="1:13" ht="18" customHeight="1">
      <c r="A196" s="154" t="s">
        <v>491</v>
      </c>
      <c r="B196" s="149" t="s">
        <v>492</v>
      </c>
      <c r="C196" s="150" t="s">
        <v>542</v>
      </c>
      <c r="D196" s="149" t="s">
        <v>493</v>
      </c>
      <c r="E196" s="149"/>
      <c r="F196" s="149" t="s">
        <v>494</v>
      </c>
      <c r="G196" s="149"/>
      <c r="H196" s="149" t="s">
        <v>495</v>
      </c>
      <c r="I196" s="149"/>
      <c r="J196" s="153" t="s">
        <v>496</v>
      </c>
      <c r="K196" s="153"/>
      <c r="L196" s="153"/>
      <c r="M196" s="149" t="s">
        <v>497</v>
      </c>
    </row>
    <row r="197" spans="1:13" ht="18" customHeight="1">
      <c r="A197" s="154"/>
      <c r="B197" s="149"/>
      <c r="C197" s="152"/>
      <c r="D197" s="2" t="s">
        <v>901</v>
      </c>
      <c r="E197" s="2" t="s">
        <v>902</v>
      </c>
      <c r="F197" s="2" t="s">
        <v>901</v>
      </c>
      <c r="G197" s="2" t="s">
        <v>902</v>
      </c>
      <c r="H197" s="2" t="s">
        <v>901</v>
      </c>
      <c r="I197" s="2" t="s">
        <v>902</v>
      </c>
      <c r="J197" s="54" t="s">
        <v>903</v>
      </c>
      <c r="K197" s="54" t="s">
        <v>904</v>
      </c>
      <c r="L197" s="54" t="s">
        <v>905</v>
      </c>
      <c r="M197" s="149"/>
    </row>
    <row r="198" spans="1:13" ht="18" customHeight="1">
      <c r="A198" s="133" t="s">
        <v>977</v>
      </c>
      <c r="B198" s="136" t="s">
        <v>605</v>
      </c>
      <c r="C198" s="12" t="s">
        <v>524</v>
      </c>
      <c r="D198" s="2"/>
      <c r="E198" s="12">
        <v>1434</v>
      </c>
      <c r="F198" s="2"/>
      <c r="G198" s="12">
        <v>1504</v>
      </c>
      <c r="H198" s="6">
        <f>F198-D198</f>
        <v>0</v>
      </c>
      <c r="I198" s="6">
        <f>G198-E198</f>
        <v>70</v>
      </c>
      <c r="J198" s="55">
        <f>H198*0.589</f>
        <v>0</v>
      </c>
      <c r="K198" s="55">
        <f>I198*2.01</f>
        <v>140.7</v>
      </c>
      <c r="L198" s="160">
        <f>K198+K199+K200</f>
        <v>140.7</v>
      </c>
      <c r="M198" s="150" t="s">
        <v>1300</v>
      </c>
    </row>
    <row r="199" spans="1:13" ht="18" customHeight="1">
      <c r="A199" s="134"/>
      <c r="B199" s="137"/>
      <c r="C199" s="12" t="s">
        <v>321</v>
      </c>
      <c r="D199" s="2"/>
      <c r="E199" s="86" t="s">
        <v>113</v>
      </c>
      <c r="F199" s="2"/>
      <c r="G199" s="86" t="s">
        <v>1417</v>
      </c>
      <c r="H199" s="6">
        <f>F199-D199</f>
        <v>0</v>
      </c>
      <c r="I199" s="6">
        <v>0</v>
      </c>
      <c r="J199" s="55">
        <f>H199*0.589</f>
        <v>0</v>
      </c>
      <c r="K199" s="55">
        <f>I199*2.01</f>
        <v>0</v>
      </c>
      <c r="L199" s="161"/>
      <c r="M199" s="151"/>
    </row>
    <row r="200" spans="1:13" ht="18" customHeight="1">
      <c r="A200" s="135"/>
      <c r="B200" s="138"/>
      <c r="C200" s="12" t="s">
        <v>335</v>
      </c>
      <c r="D200" s="2"/>
      <c r="E200" s="12">
        <v>34</v>
      </c>
      <c r="F200" s="2"/>
      <c r="G200" s="12">
        <v>34</v>
      </c>
      <c r="H200" s="6">
        <f>F200-D200</f>
        <v>0</v>
      </c>
      <c r="I200" s="6">
        <f>G200-E200</f>
        <v>0</v>
      </c>
      <c r="J200" s="55">
        <f>H200*0.589</f>
        <v>0</v>
      </c>
      <c r="K200" s="55">
        <f>I200*2.01</f>
        <v>0</v>
      </c>
      <c r="L200" s="162"/>
      <c r="M200" s="151"/>
    </row>
    <row r="201" spans="1:13" ht="18" customHeight="1">
      <c r="A201" s="133" t="s">
        <v>210</v>
      </c>
      <c r="B201" s="133" t="s">
        <v>1205</v>
      </c>
      <c r="C201" s="29" t="s">
        <v>549</v>
      </c>
      <c r="D201" s="2"/>
      <c r="E201" s="12">
        <v>1004</v>
      </c>
      <c r="F201" s="2"/>
      <c r="G201" s="12">
        <v>1016</v>
      </c>
      <c r="H201" s="6">
        <f aca="true" t="shared" si="33" ref="H201:H218">F201-D201</f>
        <v>0</v>
      </c>
      <c r="I201" s="6">
        <f aca="true" t="shared" si="34" ref="I201:I218">G201-E201</f>
        <v>12</v>
      </c>
      <c r="J201" s="55">
        <f aca="true" t="shared" si="35" ref="J201:J218">H201*0.589</f>
        <v>0</v>
      </c>
      <c r="K201" s="55">
        <f aca="true" t="shared" si="36" ref="K201:K218">I201*2.01</f>
        <v>24.119999999999997</v>
      </c>
      <c r="L201" s="160">
        <f>K201+K202+K203</f>
        <v>24.119999999999997</v>
      </c>
      <c r="M201" s="151"/>
    </row>
    <row r="202" spans="1:13" ht="18" customHeight="1">
      <c r="A202" s="134"/>
      <c r="B202" s="134"/>
      <c r="C202" s="12" t="s">
        <v>321</v>
      </c>
      <c r="D202" s="2"/>
      <c r="E202" s="86" t="s">
        <v>867</v>
      </c>
      <c r="F202" s="2"/>
      <c r="G202" s="86" t="s">
        <v>867</v>
      </c>
      <c r="H202" s="6">
        <f t="shared" si="33"/>
        <v>0</v>
      </c>
      <c r="I202" s="6">
        <v>0</v>
      </c>
      <c r="J202" s="55">
        <f t="shared" si="35"/>
        <v>0</v>
      </c>
      <c r="K202" s="55">
        <f t="shared" si="36"/>
        <v>0</v>
      </c>
      <c r="L202" s="161"/>
      <c r="M202" s="151"/>
    </row>
    <row r="203" spans="1:13" ht="18" customHeight="1">
      <c r="A203" s="135"/>
      <c r="B203" s="135"/>
      <c r="C203" s="12" t="s">
        <v>335</v>
      </c>
      <c r="D203" s="2"/>
      <c r="E203" s="86" t="s">
        <v>867</v>
      </c>
      <c r="F203" s="2"/>
      <c r="G203" s="86" t="s">
        <v>867</v>
      </c>
      <c r="H203" s="6">
        <f t="shared" si="33"/>
        <v>0</v>
      </c>
      <c r="I203" s="6">
        <v>0</v>
      </c>
      <c r="J203" s="55">
        <f t="shared" si="35"/>
        <v>0</v>
      </c>
      <c r="K203" s="55">
        <f t="shared" si="36"/>
        <v>0</v>
      </c>
      <c r="L203" s="162"/>
      <c r="M203" s="151"/>
    </row>
    <row r="204" spans="1:13" ht="18" customHeight="1">
      <c r="A204" s="133" t="s">
        <v>622</v>
      </c>
      <c r="B204" s="136" t="s">
        <v>612</v>
      </c>
      <c r="C204" s="29" t="s">
        <v>524</v>
      </c>
      <c r="D204" s="2"/>
      <c r="E204" s="12">
        <v>836</v>
      </c>
      <c r="F204" s="2"/>
      <c r="G204" s="12">
        <v>1002</v>
      </c>
      <c r="H204" s="6">
        <f t="shared" si="33"/>
        <v>0</v>
      </c>
      <c r="I204" s="6">
        <f t="shared" si="34"/>
        <v>166</v>
      </c>
      <c r="J204" s="55">
        <f t="shared" si="35"/>
        <v>0</v>
      </c>
      <c r="K204" s="55">
        <f t="shared" si="36"/>
        <v>333.65999999999997</v>
      </c>
      <c r="L204" s="160">
        <f>K204+K205+K206</f>
        <v>335.66999999999996</v>
      </c>
      <c r="M204" s="151"/>
    </row>
    <row r="205" spans="1:13" ht="18" customHeight="1">
      <c r="A205" s="163"/>
      <c r="B205" s="137"/>
      <c r="C205" s="29" t="s">
        <v>321</v>
      </c>
      <c r="D205" s="2"/>
      <c r="E205" s="12">
        <v>20</v>
      </c>
      <c r="F205" s="2"/>
      <c r="G205" s="12">
        <v>21</v>
      </c>
      <c r="H205" s="6">
        <f t="shared" si="33"/>
        <v>0</v>
      </c>
      <c r="I205" s="6">
        <f t="shared" si="34"/>
        <v>1</v>
      </c>
      <c r="J205" s="55">
        <f t="shared" si="35"/>
        <v>0</v>
      </c>
      <c r="K205" s="55">
        <f t="shared" si="36"/>
        <v>2.01</v>
      </c>
      <c r="L205" s="161"/>
      <c r="M205" s="151"/>
    </row>
    <row r="206" spans="1:13" ht="18" customHeight="1">
      <c r="A206" s="141"/>
      <c r="B206" s="138"/>
      <c r="C206" s="29" t="s">
        <v>322</v>
      </c>
      <c r="D206" s="2"/>
      <c r="E206" s="12">
        <v>92</v>
      </c>
      <c r="F206" s="2"/>
      <c r="G206" s="12">
        <v>92</v>
      </c>
      <c r="H206" s="6">
        <f t="shared" si="33"/>
        <v>0</v>
      </c>
      <c r="I206" s="6">
        <f t="shared" si="34"/>
        <v>0</v>
      </c>
      <c r="J206" s="55">
        <f t="shared" si="35"/>
        <v>0</v>
      </c>
      <c r="K206" s="55">
        <f t="shared" si="36"/>
        <v>0</v>
      </c>
      <c r="L206" s="162"/>
      <c r="M206" s="151"/>
    </row>
    <row r="207" spans="1:13" ht="18" customHeight="1">
      <c r="A207" s="133" t="s">
        <v>979</v>
      </c>
      <c r="B207" s="150" t="s">
        <v>1206</v>
      </c>
      <c r="C207" s="29" t="s">
        <v>549</v>
      </c>
      <c r="D207" s="2"/>
      <c r="E207" s="12">
        <v>444</v>
      </c>
      <c r="F207" s="2"/>
      <c r="G207" s="12">
        <v>512</v>
      </c>
      <c r="H207" s="6">
        <f t="shared" si="33"/>
        <v>0</v>
      </c>
      <c r="I207" s="6">
        <f t="shared" si="34"/>
        <v>68</v>
      </c>
      <c r="J207" s="55">
        <f t="shared" si="35"/>
        <v>0</v>
      </c>
      <c r="K207" s="55">
        <f t="shared" si="36"/>
        <v>136.67999999999998</v>
      </c>
      <c r="L207" s="160">
        <f>K207+K208+K209</f>
        <v>136.67999999999998</v>
      </c>
      <c r="M207" s="151"/>
    </row>
    <row r="208" spans="1:13" ht="18" customHeight="1">
      <c r="A208" s="134"/>
      <c r="B208" s="151"/>
      <c r="C208" s="12" t="s">
        <v>321</v>
      </c>
      <c r="D208" s="2"/>
      <c r="E208" s="12">
        <v>85</v>
      </c>
      <c r="F208" s="2"/>
      <c r="G208" s="12">
        <v>85</v>
      </c>
      <c r="H208" s="6">
        <f t="shared" si="33"/>
        <v>0</v>
      </c>
      <c r="I208" s="6">
        <f t="shared" si="34"/>
        <v>0</v>
      </c>
      <c r="J208" s="55">
        <f t="shared" si="35"/>
        <v>0</v>
      </c>
      <c r="K208" s="55">
        <f t="shared" si="36"/>
        <v>0</v>
      </c>
      <c r="L208" s="161"/>
      <c r="M208" s="151"/>
    </row>
    <row r="209" spans="1:13" ht="18" customHeight="1">
      <c r="A209" s="135"/>
      <c r="B209" s="152"/>
      <c r="C209" s="12" t="s">
        <v>335</v>
      </c>
      <c r="D209" s="2"/>
      <c r="E209" s="12">
        <v>812</v>
      </c>
      <c r="F209" s="2"/>
      <c r="G209" s="12">
        <v>812</v>
      </c>
      <c r="H209" s="6">
        <f t="shared" si="33"/>
        <v>0</v>
      </c>
      <c r="I209" s="6">
        <f t="shared" si="34"/>
        <v>0</v>
      </c>
      <c r="J209" s="55">
        <f t="shared" si="35"/>
        <v>0</v>
      </c>
      <c r="K209" s="55">
        <f t="shared" si="36"/>
        <v>0</v>
      </c>
      <c r="L209" s="162"/>
      <c r="M209" s="151"/>
    </row>
    <row r="210" spans="1:13" ht="18" customHeight="1">
      <c r="A210" s="133" t="s">
        <v>980</v>
      </c>
      <c r="B210" s="136" t="s">
        <v>613</v>
      </c>
      <c r="C210" s="29" t="s">
        <v>549</v>
      </c>
      <c r="D210" s="2"/>
      <c r="E210" s="12">
        <v>2807</v>
      </c>
      <c r="F210" s="2"/>
      <c r="G210" s="12">
        <v>2855</v>
      </c>
      <c r="H210" s="6">
        <f t="shared" si="33"/>
        <v>0</v>
      </c>
      <c r="I210" s="6">
        <f t="shared" si="34"/>
        <v>48</v>
      </c>
      <c r="J210" s="55">
        <f t="shared" si="35"/>
        <v>0</v>
      </c>
      <c r="K210" s="55">
        <f t="shared" si="36"/>
        <v>96.47999999999999</v>
      </c>
      <c r="L210" s="160">
        <f>K210+K211+K212</f>
        <v>120.6</v>
      </c>
      <c r="M210" s="151"/>
    </row>
    <row r="211" spans="1:13" ht="18" customHeight="1">
      <c r="A211" s="163"/>
      <c r="B211" s="137"/>
      <c r="C211" s="12" t="s">
        <v>321</v>
      </c>
      <c r="D211" s="2"/>
      <c r="E211" s="12">
        <v>336</v>
      </c>
      <c r="F211" s="2"/>
      <c r="G211" s="12">
        <v>348</v>
      </c>
      <c r="H211" s="6">
        <f t="shared" si="33"/>
        <v>0</v>
      </c>
      <c r="I211" s="6">
        <f t="shared" si="34"/>
        <v>12</v>
      </c>
      <c r="J211" s="55">
        <f t="shared" si="35"/>
        <v>0</v>
      </c>
      <c r="K211" s="55">
        <f t="shared" si="36"/>
        <v>24.119999999999997</v>
      </c>
      <c r="L211" s="161"/>
      <c r="M211" s="151"/>
    </row>
    <row r="212" spans="1:13" ht="18" customHeight="1">
      <c r="A212" s="141"/>
      <c r="B212" s="138"/>
      <c r="C212" s="12" t="s">
        <v>335</v>
      </c>
      <c r="D212" s="2"/>
      <c r="E212" s="12">
        <v>5</v>
      </c>
      <c r="F212" s="2"/>
      <c r="G212" s="12">
        <v>5</v>
      </c>
      <c r="H212" s="6">
        <f t="shared" si="33"/>
        <v>0</v>
      </c>
      <c r="I212" s="6">
        <f t="shared" si="34"/>
        <v>0</v>
      </c>
      <c r="J212" s="55">
        <f t="shared" si="35"/>
        <v>0</v>
      </c>
      <c r="K212" s="55">
        <f t="shared" si="36"/>
        <v>0</v>
      </c>
      <c r="L212" s="162"/>
      <c r="M212" s="151"/>
    </row>
    <row r="213" spans="1:13" ht="18" customHeight="1">
      <c r="A213" s="133" t="s">
        <v>981</v>
      </c>
      <c r="B213" s="136" t="s">
        <v>614</v>
      </c>
      <c r="C213" s="29" t="s">
        <v>549</v>
      </c>
      <c r="D213" s="2"/>
      <c r="E213" s="12">
        <v>760</v>
      </c>
      <c r="F213" s="2"/>
      <c r="G213" s="12">
        <v>760</v>
      </c>
      <c r="H213" s="6">
        <f t="shared" si="33"/>
        <v>0</v>
      </c>
      <c r="I213" s="6">
        <f t="shared" si="34"/>
        <v>0</v>
      </c>
      <c r="J213" s="55">
        <f t="shared" si="35"/>
        <v>0</v>
      </c>
      <c r="K213" s="55">
        <f t="shared" si="36"/>
        <v>0</v>
      </c>
      <c r="L213" s="160">
        <f>K213+K214+K215</f>
        <v>0</v>
      </c>
      <c r="M213" s="151"/>
    </row>
    <row r="214" spans="1:13" ht="18" customHeight="1">
      <c r="A214" s="134"/>
      <c r="B214" s="137" t="s">
        <v>321</v>
      </c>
      <c r="C214" s="12" t="s">
        <v>321</v>
      </c>
      <c r="D214" s="2"/>
      <c r="E214" s="86" t="s">
        <v>867</v>
      </c>
      <c r="F214" s="2"/>
      <c r="G214" s="86" t="s">
        <v>1415</v>
      </c>
      <c r="H214" s="6">
        <f t="shared" si="33"/>
        <v>0</v>
      </c>
      <c r="I214" s="6">
        <v>0</v>
      </c>
      <c r="J214" s="55">
        <f t="shared" si="35"/>
        <v>0</v>
      </c>
      <c r="K214" s="55">
        <f t="shared" si="36"/>
        <v>0</v>
      </c>
      <c r="L214" s="161"/>
      <c r="M214" s="151"/>
    </row>
    <row r="215" spans="1:13" ht="18" customHeight="1">
      <c r="A215" s="135"/>
      <c r="B215" s="138" t="s">
        <v>335</v>
      </c>
      <c r="C215" s="12" t="s">
        <v>335</v>
      </c>
      <c r="D215" s="2"/>
      <c r="E215" s="12">
        <v>4</v>
      </c>
      <c r="F215" s="2"/>
      <c r="G215" s="12">
        <v>4</v>
      </c>
      <c r="H215" s="6">
        <f t="shared" si="33"/>
        <v>0</v>
      </c>
      <c r="I215" s="6">
        <f t="shared" si="34"/>
        <v>0</v>
      </c>
      <c r="J215" s="55">
        <f t="shared" si="35"/>
        <v>0</v>
      </c>
      <c r="K215" s="55">
        <f t="shared" si="36"/>
        <v>0</v>
      </c>
      <c r="L215" s="162"/>
      <c r="M215" s="151"/>
    </row>
    <row r="216" spans="1:13" ht="18" customHeight="1">
      <c r="A216" s="133" t="s">
        <v>982</v>
      </c>
      <c r="B216" s="136" t="s">
        <v>1207</v>
      </c>
      <c r="C216" s="29" t="s">
        <v>549</v>
      </c>
      <c r="D216" s="2"/>
      <c r="E216" s="12">
        <v>609</v>
      </c>
      <c r="F216" s="2"/>
      <c r="G216" s="12">
        <v>649</v>
      </c>
      <c r="H216" s="6">
        <f t="shared" si="33"/>
        <v>0</v>
      </c>
      <c r="I216" s="6">
        <f t="shared" si="34"/>
        <v>40</v>
      </c>
      <c r="J216" s="55">
        <f t="shared" si="35"/>
        <v>0</v>
      </c>
      <c r="K216" s="55">
        <f t="shared" si="36"/>
        <v>80.39999999999999</v>
      </c>
      <c r="L216" s="160">
        <f>K216+K217+K218</f>
        <v>92.46</v>
      </c>
      <c r="M216" s="151"/>
    </row>
    <row r="217" spans="1:13" ht="18" customHeight="1">
      <c r="A217" s="163"/>
      <c r="B217" s="137"/>
      <c r="C217" s="12" t="s">
        <v>321</v>
      </c>
      <c r="D217" s="2"/>
      <c r="E217" s="12">
        <v>121</v>
      </c>
      <c r="F217" s="2"/>
      <c r="G217" s="12">
        <v>127</v>
      </c>
      <c r="H217" s="6">
        <f t="shared" si="33"/>
        <v>0</v>
      </c>
      <c r="I217" s="6">
        <f t="shared" si="34"/>
        <v>6</v>
      </c>
      <c r="J217" s="55">
        <f t="shared" si="35"/>
        <v>0</v>
      </c>
      <c r="K217" s="55">
        <f t="shared" si="36"/>
        <v>12.059999999999999</v>
      </c>
      <c r="L217" s="161"/>
      <c r="M217" s="151"/>
    </row>
    <row r="218" spans="1:13" ht="18" customHeight="1">
      <c r="A218" s="141"/>
      <c r="B218" s="138"/>
      <c r="C218" s="12" t="s">
        <v>335</v>
      </c>
      <c r="D218" s="2"/>
      <c r="E218" s="12">
        <v>42</v>
      </c>
      <c r="F218" s="2"/>
      <c r="G218" s="12">
        <v>42</v>
      </c>
      <c r="H218" s="6">
        <f t="shared" si="33"/>
        <v>0</v>
      </c>
      <c r="I218" s="6">
        <f t="shared" si="34"/>
        <v>0</v>
      </c>
      <c r="J218" s="55">
        <f t="shared" si="35"/>
        <v>0</v>
      </c>
      <c r="K218" s="55">
        <f t="shared" si="36"/>
        <v>0</v>
      </c>
      <c r="L218" s="162"/>
      <c r="M218" s="151"/>
    </row>
    <row r="219" spans="1:13" ht="18" customHeight="1">
      <c r="A219" s="149" t="s">
        <v>905</v>
      </c>
      <c r="B219" s="149"/>
      <c r="C219" s="2"/>
      <c r="D219" s="2"/>
      <c r="E219" s="2"/>
      <c r="F219" s="2"/>
      <c r="G219" s="2"/>
      <c r="H219" s="2"/>
      <c r="I219" s="2"/>
      <c r="J219" s="54"/>
      <c r="K219" s="54">
        <f>SUM(K198:K218)</f>
        <v>850.2299999999999</v>
      </c>
      <c r="L219" s="54">
        <f>SUM(L198:L218)</f>
        <v>850.23</v>
      </c>
      <c r="M219" s="152"/>
    </row>
    <row r="220" spans="1:13" ht="25.5">
      <c r="A220" s="155" t="s">
        <v>620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7"/>
    </row>
    <row r="221" spans="1:13" ht="19.5" customHeight="1">
      <c r="A221" s="157" t="s">
        <v>900</v>
      </c>
      <c r="B221" s="157"/>
      <c r="C221" s="1"/>
      <c r="F221" s="147" t="s">
        <v>1146</v>
      </c>
      <c r="G221" s="146"/>
      <c r="H221" s="146"/>
      <c r="I221" s="146"/>
      <c r="K221" s="158"/>
      <c r="L221" s="158"/>
      <c r="M221" s="158"/>
    </row>
    <row r="222" spans="1:13" ht="19.5" customHeight="1">
      <c r="A222" s="154" t="s">
        <v>491</v>
      </c>
      <c r="B222" s="149" t="s">
        <v>492</v>
      </c>
      <c r="C222" s="150" t="s">
        <v>542</v>
      </c>
      <c r="D222" s="149" t="s">
        <v>493</v>
      </c>
      <c r="E222" s="149"/>
      <c r="F222" s="149" t="s">
        <v>494</v>
      </c>
      <c r="G222" s="149"/>
      <c r="H222" s="149" t="s">
        <v>495</v>
      </c>
      <c r="I222" s="149"/>
      <c r="J222" s="153" t="s">
        <v>496</v>
      </c>
      <c r="K222" s="153"/>
      <c r="L222" s="153"/>
      <c r="M222" s="149" t="s">
        <v>497</v>
      </c>
    </row>
    <row r="223" spans="1:13" ht="19.5" customHeight="1">
      <c r="A223" s="154"/>
      <c r="B223" s="149"/>
      <c r="C223" s="152"/>
      <c r="D223" s="2" t="s">
        <v>901</v>
      </c>
      <c r="E223" s="2" t="s">
        <v>902</v>
      </c>
      <c r="F223" s="2" t="s">
        <v>901</v>
      </c>
      <c r="G223" s="2" t="s">
        <v>902</v>
      </c>
      <c r="H223" s="2" t="s">
        <v>901</v>
      </c>
      <c r="I223" s="2" t="s">
        <v>902</v>
      </c>
      <c r="J223" s="54" t="s">
        <v>903</v>
      </c>
      <c r="K223" s="54" t="s">
        <v>904</v>
      </c>
      <c r="L223" s="54" t="s">
        <v>905</v>
      </c>
      <c r="M223" s="149"/>
    </row>
    <row r="224" spans="1:13" ht="19.5" customHeight="1">
      <c r="A224" s="133" t="s">
        <v>986</v>
      </c>
      <c r="B224" s="136" t="s">
        <v>616</v>
      </c>
      <c r="C224" s="29" t="s">
        <v>524</v>
      </c>
      <c r="D224" s="3"/>
      <c r="E224" s="12">
        <v>950</v>
      </c>
      <c r="F224" s="3"/>
      <c r="G224" s="12">
        <v>980</v>
      </c>
      <c r="H224" s="6">
        <f>F224-D224</f>
        <v>0</v>
      </c>
      <c r="I224" s="6">
        <f>G224-E224</f>
        <v>30</v>
      </c>
      <c r="J224" s="55">
        <f>H224*0.589</f>
        <v>0</v>
      </c>
      <c r="K224" s="55">
        <f>I224*2.01</f>
        <v>60.3</v>
      </c>
      <c r="L224" s="160">
        <f>K224+K225+K226</f>
        <v>62.309999999999995</v>
      </c>
      <c r="M224" s="150" t="s">
        <v>1300</v>
      </c>
    </row>
    <row r="225" spans="1:13" ht="19.5" customHeight="1">
      <c r="A225" s="163"/>
      <c r="B225" s="137"/>
      <c r="C225" s="29" t="s">
        <v>321</v>
      </c>
      <c r="D225" s="3"/>
      <c r="E225" s="12">
        <v>21</v>
      </c>
      <c r="F225" s="3"/>
      <c r="G225" s="12">
        <v>22</v>
      </c>
      <c r="H225" s="6">
        <f aca="true" t="shared" si="37" ref="H225:H240">F225-D225</f>
        <v>0</v>
      </c>
      <c r="I225" s="6">
        <f aca="true" t="shared" si="38" ref="I225:I239">G225-E225</f>
        <v>1</v>
      </c>
      <c r="J225" s="55">
        <f aca="true" t="shared" si="39" ref="J225:J240">H225*0.589</f>
        <v>0</v>
      </c>
      <c r="K225" s="55">
        <f aca="true" t="shared" si="40" ref="K225:K240">I225*2.01</f>
        <v>2.01</v>
      </c>
      <c r="L225" s="161"/>
      <c r="M225" s="151"/>
    </row>
    <row r="226" spans="1:13" ht="19.5" customHeight="1">
      <c r="A226" s="141"/>
      <c r="B226" s="138"/>
      <c r="C226" s="29" t="s">
        <v>322</v>
      </c>
      <c r="D226" s="3"/>
      <c r="E226" s="12">
        <v>1</v>
      </c>
      <c r="F226" s="3"/>
      <c r="G226" s="12">
        <v>1</v>
      </c>
      <c r="H226" s="6">
        <f t="shared" si="37"/>
        <v>0</v>
      </c>
      <c r="I226" s="6">
        <f t="shared" si="38"/>
        <v>0</v>
      </c>
      <c r="J226" s="55">
        <f t="shared" si="39"/>
        <v>0</v>
      </c>
      <c r="K226" s="55">
        <f t="shared" si="40"/>
        <v>0</v>
      </c>
      <c r="L226" s="162"/>
      <c r="M226" s="151"/>
    </row>
    <row r="227" spans="1:13" ht="19.5" customHeight="1">
      <c r="A227" s="133" t="s">
        <v>269</v>
      </c>
      <c r="B227" s="136" t="s">
        <v>617</v>
      </c>
      <c r="C227" s="29" t="s">
        <v>549</v>
      </c>
      <c r="D227" s="3"/>
      <c r="E227" s="12">
        <v>1457</v>
      </c>
      <c r="F227" s="3"/>
      <c r="G227" s="12">
        <v>1501</v>
      </c>
      <c r="H227" s="6">
        <f t="shared" si="37"/>
        <v>0</v>
      </c>
      <c r="I227" s="6">
        <f t="shared" si="38"/>
        <v>44</v>
      </c>
      <c r="J227" s="55">
        <f t="shared" si="39"/>
        <v>0</v>
      </c>
      <c r="K227" s="55">
        <f t="shared" si="40"/>
        <v>88.44</v>
      </c>
      <c r="L227" s="160">
        <f>K227+K228+K229</f>
        <v>90.45</v>
      </c>
      <c r="M227" s="151"/>
    </row>
    <row r="228" spans="1:13" ht="19.5" customHeight="1">
      <c r="A228" s="163" t="s">
        <v>1011</v>
      </c>
      <c r="B228" s="137" t="s">
        <v>334</v>
      </c>
      <c r="C228" s="12" t="s">
        <v>321</v>
      </c>
      <c r="D228" s="3"/>
      <c r="E228" s="12">
        <v>54</v>
      </c>
      <c r="F228" s="3"/>
      <c r="G228" s="12">
        <v>55</v>
      </c>
      <c r="H228" s="6">
        <f t="shared" si="37"/>
        <v>0</v>
      </c>
      <c r="I228" s="6">
        <f t="shared" si="38"/>
        <v>1</v>
      </c>
      <c r="J228" s="55">
        <f t="shared" si="39"/>
        <v>0</v>
      </c>
      <c r="K228" s="55">
        <f t="shared" si="40"/>
        <v>2.01</v>
      </c>
      <c r="L228" s="161"/>
      <c r="M228" s="151"/>
    </row>
    <row r="229" spans="1:13" ht="19.5" customHeight="1">
      <c r="A229" s="141" t="s">
        <v>1012</v>
      </c>
      <c r="B229" s="138" t="s">
        <v>322</v>
      </c>
      <c r="C229" s="12" t="s">
        <v>335</v>
      </c>
      <c r="D229" s="3"/>
      <c r="E229" s="12">
        <v>26</v>
      </c>
      <c r="F229" s="3"/>
      <c r="G229" s="12">
        <v>26</v>
      </c>
      <c r="H229" s="6">
        <f t="shared" si="37"/>
        <v>0</v>
      </c>
      <c r="I229" s="6">
        <f t="shared" si="38"/>
        <v>0</v>
      </c>
      <c r="J229" s="55">
        <f t="shared" si="39"/>
        <v>0</v>
      </c>
      <c r="K229" s="55">
        <f t="shared" si="40"/>
        <v>0</v>
      </c>
      <c r="L229" s="162"/>
      <c r="M229" s="151"/>
    </row>
    <row r="230" spans="1:13" ht="19.5" customHeight="1">
      <c r="A230" s="133" t="s">
        <v>623</v>
      </c>
      <c r="B230" s="136" t="s">
        <v>618</v>
      </c>
      <c r="C230" s="29" t="s">
        <v>549</v>
      </c>
      <c r="D230" s="3"/>
      <c r="E230" s="12">
        <v>690</v>
      </c>
      <c r="F230" s="3"/>
      <c r="G230" s="12">
        <v>725</v>
      </c>
      <c r="H230" s="6">
        <f t="shared" si="37"/>
        <v>0</v>
      </c>
      <c r="I230" s="6">
        <f t="shared" si="38"/>
        <v>35</v>
      </c>
      <c r="J230" s="55">
        <f t="shared" si="39"/>
        <v>0</v>
      </c>
      <c r="K230" s="55">
        <f t="shared" si="40"/>
        <v>70.35</v>
      </c>
      <c r="L230" s="160">
        <f>K230+K231+K232</f>
        <v>82.41</v>
      </c>
      <c r="M230" s="151"/>
    </row>
    <row r="231" spans="1:13" ht="19.5" customHeight="1">
      <c r="A231" s="163"/>
      <c r="B231" s="137" t="s">
        <v>334</v>
      </c>
      <c r="C231" s="12" t="s">
        <v>321</v>
      </c>
      <c r="D231" s="3"/>
      <c r="E231" s="12">
        <v>103</v>
      </c>
      <c r="F231" s="3"/>
      <c r="G231" s="12">
        <v>109</v>
      </c>
      <c r="H231" s="6">
        <f t="shared" si="37"/>
        <v>0</v>
      </c>
      <c r="I231" s="6">
        <f t="shared" si="38"/>
        <v>6</v>
      </c>
      <c r="J231" s="55">
        <f t="shared" si="39"/>
        <v>0</v>
      </c>
      <c r="K231" s="55">
        <f t="shared" si="40"/>
        <v>12.059999999999999</v>
      </c>
      <c r="L231" s="161"/>
      <c r="M231" s="151"/>
    </row>
    <row r="232" spans="1:13" ht="19.5" customHeight="1">
      <c r="A232" s="141"/>
      <c r="B232" s="138" t="s">
        <v>322</v>
      </c>
      <c r="C232" s="12" t="s">
        <v>335</v>
      </c>
      <c r="D232" s="3"/>
      <c r="E232" s="12">
        <v>0</v>
      </c>
      <c r="F232" s="3"/>
      <c r="G232" s="12">
        <v>0</v>
      </c>
      <c r="H232" s="6">
        <f t="shared" si="37"/>
        <v>0</v>
      </c>
      <c r="I232" s="6">
        <f t="shared" si="38"/>
        <v>0</v>
      </c>
      <c r="J232" s="55">
        <f t="shared" si="39"/>
        <v>0</v>
      </c>
      <c r="K232" s="55">
        <f t="shared" si="40"/>
        <v>0</v>
      </c>
      <c r="L232" s="162"/>
      <c r="M232" s="151"/>
    </row>
    <row r="233" spans="1:13" s="1" customFormat="1" ht="24.75" customHeight="1">
      <c r="A233" s="4" t="s">
        <v>624</v>
      </c>
      <c r="B233" s="12" t="s">
        <v>615</v>
      </c>
      <c r="C233" s="12"/>
      <c r="D233" s="2"/>
      <c r="E233" s="12">
        <v>1819</v>
      </c>
      <c r="F233" s="2"/>
      <c r="G233" s="12">
        <v>1890</v>
      </c>
      <c r="H233" s="6">
        <f t="shared" si="37"/>
        <v>0</v>
      </c>
      <c r="I233" s="6">
        <f t="shared" si="38"/>
        <v>71</v>
      </c>
      <c r="J233" s="55">
        <f t="shared" si="39"/>
        <v>0</v>
      </c>
      <c r="K233" s="55">
        <f t="shared" si="40"/>
        <v>142.70999999999998</v>
      </c>
      <c r="L233" s="59">
        <f aca="true" t="shared" si="41" ref="L233:L240">J233+K233</f>
        <v>142.70999999999998</v>
      </c>
      <c r="M233" s="151"/>
    </row>
    <row r="234" spans="1:13" s="1" customFormat="1" ht="24.75" customHeight="1">
      <c r="A234" s="4" t="s">
        <v>625</v>
      </c>
      <c r="B234" s="30" t="s">
        <v>344</v>
      </c>
      <c r="C234" s="30"/>
      <c r="D234" s="30">
        <v>3998</v>
      </c>
      <c r="E234" s="30">
        <v>834</v>
      </c>
      <c r="F234" s="30">
        <v>3998</v>
      </c>
      <c r="G234" s="30">
        <v>834</v>
      </c>
      <c r="H234" s="6">
        <f t="shared" si="37"/>
        <v>0</v>
      </c>
      <c r="I234" s="6">
        <f t="shared" si="38"/>
        <v>0</v>
      </c>
      <c r="J234" s="55">
        <f t="shared" si="39"/>
        <v>0</v>
      </c>
      <c r="K234" s="55">
        <f t="shared" si="40"/>
        <v>0</v>
      </c>
      <c r="L234" s="59">
        <f t="shared" si="41"/>
        <v>0</v>
      </c>
      <c r="M234" s="151"/>
    </row>
    <row r="235" spans="1:13" s="1" customFormat="1" ht="24.75" customHeight="1">
      <c r="A235" s="4" t="s">
        <v>991</v>
      </c>
      <c r="B235" s="30" t="s">
        <v>345</v>
      </c>
      <c r="C235" s="30"/>
      <c r="D235" s="30">
        <v>353</v>
      </c>
      <c r="E235" s="30">
        <v>554</v>
      </c>
      <c r="F235" s="30">
        <v>353</v>
      </c>
      <c r="G235" s="30">
        <v>554</v>
      </c>
      <c r="H235" s="6">
        <f t="shared" si="37"/>
        <v>0</v>
      </c>
      <c r="I235" s="6">
        <f t="shared" si="38"/>
        <v>0</v>
      </c>
      <c r="J235" s="55">
        <f t="shared" si="39"/>
        <v>0</v>
      </c>
      <c r="K235" s="55">
        <f t="shared" si="40"/>
        <v>0</v>
      </c>
      <c r="L235" s="59">
        <f t="shared" si="41"/>
        <v>0</v>
      </c>
      <c r="M235" s="151"/>
    </row>
    <row r="236" spans="1:13" s="1" customFormat="1" ht="24.75" customHeight="1">
      <c r="A236" s="4" t="s">
        <v>992</v>
      </c>
      <c r="B236" s="30"/>
      <c r="C236" s="30"/>
      <c r="D236" s="30">
        <v>7360</v>
      </c>
      <c r="E236" s="30">
        <v>384</v>
      </c>
      <c r="F236" s="30">
        <v>7360</v>
      </c>
      <c r="G236" s="30">
        <v>384</v>
      </c>
      <c r="H236" s="6">
        <f t="shared" si="37"/>
        <v>0</v>
      </c>
      <c r="I236" s="6">
        <f t="shared" si="38"/>
        <v>0</v>
      </c>
      <c r="J236" s="55">
        <f t="shared" si="39"/>
        <v>0</v>
      </c>
      <c r="K236" s="55">
        <f t="shared" si="40"/>
        <v>0</v>
      </c>
      <c r="L236" s="59">
        <f t="shared" si="41"/>
        <v>0</v>
      </c>
      <c r="M236" s="151"/>
    </row>
    <row r="237" spans="1:13" s="1" customFormat="1" ht="24.75" customHeight="1">
      <c r="A237" s="4" t="s">
        <v>993</v>
      </c>
      <c r="B237" s="30" t="s">
        <v>320</v>
      </c>
      <c r="C237" s="30"/>
      <c r="D237" s="30">
        <v>3220</v>
      </c>
      <c r="E237" s="30">
        <v>1624</v>
      </c>
      <c r="F237" s="30">
        <v>3220</v>
      </c>
      <c r="G237" s="30">
        <v>1624</v>
      </c>
      <c r="H237" s="6">
        <f t="shared" si="37"/>
        <v>0</v>
      </c>
      <c r="I237" s="6">
        <f t="shared" si="38"/>
        <v>0</v>
      </c>
      <c r="J237" s="55">
        <f t="shared" si="39"/>
        <v>0</v>
      </c>
      <c r="K237" s="55">
        <f t="shared" si="40"/>
        <v>0</v>
      </c>
      <c r="L237" s="59">
        <f t="shared" si="41"/>
        <v>0</v>
      </c>
      <c r="M237" s="151"/>
    </row>
    <row r="238" spans="1:13" s="1" customFormat="1" ht="24.75" customHeight="1">
      <c r="A238" s="133" t="s">
        <v>994</v>
      </c>
      <c r="B238" s="30" t="s">
        <v>1418</v>
      </c>
      <c r="C238" s="30" t="s">
        <v>1208</v>
      </c>
      <c r="D238" s="30">
        <v>2385</v>
      </c>
      <c r="E238" s="30">
        <v>1559</v>
      </c>
      <c r="F238" s="30">
        <v>2405</v>
      </c>
      <c r="G238" s="30">
        <v>1562</v>
      </c>
      <c r="H238" s="6">
        <f t="shared" si="37"/>
        <v>20</v>
      </c>
      <c r="I238" s="6">
        <f t="shared" si="38"/>
        <v>3</v>
      </c>
      <c r="J238" s="55">
        <f t="shared" si="39"/>
        <v>11.78</v>
      </c>
      <c r="K238" s="55">
        <f t="shared" si="40"/>
        <v>6.029999999999999</v>
      </c>
      <c r="L238" s="59">
        <f t="shared" si="41"/>
        <v>17.81</v>
      </c>
      <c r="M238" s="151"/>
    </row>
    <row r="239" spans="1:13" s="1" customFormat="1" ht="24.75" customHeight="1">
      <c r="A239" s="135"/>
      <c r="B239" s="30" t="s">
        <v>1419</v>
      </c>
      <c r="C239" s="30" t="s">
        <v>1209</v>
      </c>
      <c r="D239" s="30">
        <v>5101</v>
      </c>
      <c r="E239" s="30">
        <v>544</v>
      </c>
      <c r="F239" s="30">
        <v>5556</v>
      </c>
      <c r="G239" s="30">
        <v>555</v>
      </c>
      <c r="H239" s="6">
        <f t="shared" si="37"/>
        <v>455</v>
      </c>
      <c r="I239" s="6">
        <f t="shared" si="38"/>
        <v>11</v>
      </c>
      <c r="J239" s="55">
        <f t="shared" si="39"/>
        <v>267.995</v>
      </c>
      <c r="K239" s="55">
        <f t="shared" si="40"/>
        <v>22.11</v>
      </c>
      <c r="L239" s="59">
        <f t="shared" si="41"/>
        <v>290.105</v>
      </c>
      <c r="M239" s="151"/>
    </row>
    <row r="240" spans="1:13" s="1" customFormat="1" ht="24.75" customHeight="1">
      <c r="A240" s="4" t="s">
        <v>220</v>
      </c>
      <c r="B240" s="30" t="s">
        <v>346</v>
      </c>
      <c r="C240" s="30" t="s">
        <v>1210</v>
      </c>
      <c r="D240" s="30">
        <v>4936</v>
      </c>
      <c r="E240" s="84" t="s">
        <v>636</v>
      </c>
      <c r="F240" s="30">
        <v>5171</v>
      </c>
      <c r="G240" s="84" t="s">
        <v>1413</v>
      </c>
      <c r="H240" s="6">
        <f t="shared" si="37"/>
        <v>235</v>
      </c>
      <c r="I240" s="6">
        <v>18</v>
      </c>
      <c r="J240" s="55">
        <f t="shared" si="39"/>
        <v>138.415</v>
      </c>
      <c r="K240" s="55">
        <f t="shared" si="40"/>
        <v>36.17999999999999</v>
      </c>
      <c r="L240" s="59">
        <f t="shared" si="41"/>
        <v>174.59499999999997</v>
      </c>
      <c r="M240" s="151"/>
    </row>
    <row r="241" spans="1:13" ht="19.5" customHeight="1">
      <c r="A241" s="139" t="s">
        <v>905</v>
      </c>
      <c r="B241" s="140"/>
      <c r="C241" s="2"/>
      <c r="D241" s="2"/>
      <c r="E241" s="40"/>
      <c r="F241" s="2"/>
      <c r="G241" s="2"/>
      <c r="H241" s="2"/>
      <c r="I241" s="2"/>
      <c r="J241" s="54"/>
      <c r="K241" s="54">
        <f>SUM(K221:K240)</f>
        <v>442.2</v>
      </c>
      <c r="L241" s="54">
        <f>SUM(L221:L237)</f>
        <v>377.88</v>
      </c>
      <c r="M241" s="152"/>
    </row>
    <row r="242" spans="1:13" ht="19.5" customHeight="1">
      <c r="A242" s="155" t="s">
        <v>620</v>
      </c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7"/>
    </row>
    <row r="243" spans="1:13" ht="19.5" customHeight="1">
      <c r="A243" s="157" t="s">
        <v>900</v>
      </c>
      <c r="B243" s="157"/>
      <c r="C243" s="1"/>
      <c r="F243" s="147" t="s">
        <v>1146</v>
      </c>
      <c r="G243" s="146"/>
      <c r="H243" s="146"/>
      <c r="I243" s="146"/>
      <c r="K243" s="158"/>
      <c r="L243" s="158"/>
      <c r="M243" s="158"/>
    </row>
    <row r="244" spans="1:13" ht="19.5" customHeight="1">
      <c r="A244" s="154" t="s">
        <v>491</v>
      </c>
      <c r="B244" s="149" t="s">
        <v>492</v>
      </c>
      <c r="C244" s="150" t="s">
        <v>542</v>
      </c>
      <c r="D244" s="149" t="s">
        <v>493</v>
      </c>
      <c r="E244" s="149"/>
      <c r="F244" s="149" t="s">
        <v>494</v>
      </c>
      <c r="G244" s="149"/>
      <c r="H244" s="149" t="s">
        <v>495</v>
      </c>
      <c r="I244" s="149"/>
      <c r="J244" s="153" t="s">
        <v>496</v>
      </c>
      <c r="K244" s="153"/>
      <c r="L244" s="153"/>
      <c r="M244" s="149" t="s">
        <v>497</v>
      </c>
    </row>
    <row r="245" spans="1:13" ht="19.5" customHeight="1">
      <c r="A245" s="154"/>
      <c r="B245" s="149"/>
      <c r="C245" s="152"/>
      <c r="D245" s="2" t="s">
        <v>901</v>
      </c>
      <c r="E245" s="2" t="s">
        <v>902</v>
      </c>
      <c r="F245" s="2" t="s">
        <v>901</v>
      </c>
      <c r="G245" s="2" t="s">
        <v>902</v>
      </c>
      <c r="H245" s="2" t="s">
        <v>901</v>
      </c>
      <c r="I245" s="2" t="s">
        <v>902</v>
      </c>
      <c r="J245" s="54" t="s">
        <v>903</v>
      </c>
      <c r="K245" s="54" t="s">
        <v>904</v>
      </c>
      <c r="L245" s="54" t="s">
        <v>905</v>
      </c>
      <c r="M245" s="149"/>
    </row>
    <row r="246" spans="1:13" ht="19.5" customHeight="1">
      <c r="A246" s="4" t="s">
        <v>995</v>
      </c>
      <c r="B246" s="2" t="s">
        <v>1211</v>
      </c>
      <c r="C246" s="2"/>
      <c r="D246" s="2">
        <v>7547</v>
      </c>
      <c r="E246" s="2">
        <v>723</v>
      </c>
      <c r="F246" s="2">
        <v>7607</v>
      </c>
      <c r="G246" s="2">
        <v>753</v>
      </c>
      <c r="H246" s="6">
        <f>F246-D246</f>
        <v>60</v>
      </c>
      <c r="I246" s="6">
        <v>0</v>
      </c>
      <c r="J246" s="55">
        <f>H246*0.589</f>
        <v>35.339999999999996</v>
      </c>
      <c r="K246" s="55">
        <f>I246*2.01</f>
        <v>0</v>
      </c>
      <c r="L246" s="59">
        <f>J246+K246</f>
        <v>35.339999999999996</v>
      </c>
      <c r="M246" s="150" t="s">
        <v>1300</v>
      </c>
    </row>
    <row r="247" spans="1:13" ht="19.5" customHeight="1">
      <c r="A247" s="4" t="s">
        <v>996</v>
      </c>
      <c r="B247" s="2" t="s">
        <v>1212</v>
      </c>
      <c r="C247" s="2"/>
      <c r="D247" s="88">
        <v>5014</v>
      </c>
      <c r="E247" s="88" t="s">
        <v>114</v>
      </c>
      <c r="F247" s="88">
        <v>5535</v>
      </c>
      <c r="G247" s="88" t="s">
        <v>1413</v>
      </c>
      <c r="H247" s="6">
        <f aca="true" t="shared" si="42" ref="H247:I259">F247-D247</f>
        <v>521</v>
      </c>
      <c r="I247" s="6">
        <v>18</v>
      </c>
      <c r="J247" s="55">
        <f aca="true" t="shared" si="43" ref="J247:J256">H247*0.589</f>
        <v>306.86899999999997</v>
      </c>
      <c r="K247" s="55">
        <f aca="true" t="shared" si="44" ref="K247:K256">I247*2.01</f>
        <v>36.17999999999999</v>
      </c>
      <c r="L247" s="59">
        <f aca="true" t="shared" si="45" ref="L247:L256">J247+K247</f>
        <v>343.049</v>
      </c>
      <c r="M247" s="151"/>
    </row>
    <row r="248" spans="1:13" ht="19.5" customHeight="1">
      <c r="A248" s="4" t="s">
        <v>997</v>
      </c>
      <c r="B248" s="2" t="s">
        <v>1213</v>
      </c>
      <c r="C248" s="2" t="s">
        <v>1214</v>
      </c>
      <c r="D248" s="2">
        <v>4345</v>
      </c>
      <c r="E248" s="2">
        <v>9244</v>
      </c>
      <c r="F248" s="2">
        <v>4345</v>
      </c>
      <c r="G248" s="2">
        <v>9244</v>
      </c>
      <c r="H248" s="6">
        <f t="shared" si="42"/>
        <v>0</v>
      </c>
      <c r="I248" s="6">
        <v>2</v>
      </c>
      <c r="J248" s="55">
        <f t="shared" si="43"/>
        <v>0</v>
      </c>
      <c r="K248" s="55">
        <f t="shared" si="44"/>
        <v>4.02</v>
      </c>
      <c r="L248" s="59">
        <f t="shared" si="45"/>
        <v>4.02</v>
      </c>
      <c r="M248" s="151"/>
    </row>
    <row r="249" spans="1:13" ht="19.5" customHeight="1">
      <c r="A249" s="4" t="s">
        <v>998</v>
      </c>
      <c r="B249" s="2" t="s">
        <v>626</v>
      </c>
      <c r="C249" s="2" t="s">
        <v>1215</v>
      </c>
      <c r="D249" s="2">
        <v>4375</v>
      </c>
      <c r="E249" s="2">
        <v>258</v>
      </c>
      <c r="F249" s="2">
        <v>4487</v>
      </c>
      <c r="G249" s="2">
        <v>268</v>
      </c>
      <c r="H249" s="6">
        <f t="shared" si="42"/>
        <v>112</v>
      </c>
      <c r="I249" s="6">
        <v>3</v>
      </c>
      <c r="J249" s="55">
        <f t="shared" si="43"/>
        <v>65.96799999999999</v>
      </c>
      <c r="K249" s="55">
        <f t="shared" si="44"/>
        <v>6.029999999999999</v>
      </c>
      <c r="L249" s="59">
        <f t="shared" si="45"/>
        <v>71.99799999999999</v>
      </c>
      <c r="M249" s="151"/>
    </row>
    <row r="250" spans="1:13" ht="19.5" customHeight="1">
      <c r="A250" s="4" t="s">
        <v>999</v>
      </c>
      <c r="B250" s="2" t="s">
        <v>1216</v>
      </c>
      <c r="C250" s="2" t="s">
        <v>1217</v>
      </c>
      <c r="D250" s="2">
        <v>4119</v>
      </c>
      <c r="E250" s="2">
        <v>472</v>
      </c>
      <c r="F250" s="2">
        <v>4119</v>
      </c>
      <c r="G250" s="2">
        <v>472</v>
      </c>
      <c r="H250" s="6">
        <f t="shared" si="42"/>
        <v>0</v>
      </c>
      <c r="I250" s="6">
        <v>4</v>
      </c>
      <c r="J250" s="55">
        <f t="shared" si="43"/>
        <v>0</v>
      </c>
      <c r="K250" s="55">
        <f t="shared" si="44"/>
        <v>8.04</v>
      </c>
      <c r="L250" s="59">
        <f t="shared" si="45"/>
        <v>8.04</v>
      </c>
      <c r="M250" s="151"/>
    </row>
    <row r="251" spans="1:13" ht="19.5" customHeight="1">
      <c r="A251" s="4" t="s">
        <v>1000</v>
      </c>
      <c r="B251" s="2" t="s">
        <v>1218</v>
      </c>
      <c r="C251" s="2" t="s">
        <v>1219</v>
      </c>
      <c r="D251" s="2">
        <v>4499</v>
      </c>
      <c r="E251" s="2">
        <v>796</v>
      </c>
      <c r="F251" s="2" t="s">
        <v>1413</v>
      </c>
      <c r="G251" s="2">
        <v>826</v>
      </c>
      <c r="H251" s="6">
        <v>0</v>
      </c>
      <c r="I251" s="6">
        <v>5</v>
      </c>
      <c r="J251" s="55">
        <f t="shared" si="43"/>
        <v>0</v>
      </c>
      <c r="K251" s="55">
        <f t="shared" si="44"/>
        <v>10.049999999999999</v>
      </c>
      <c r="L251" s="59">
        <f t="shared" si="45"/>
        <v>10.049999999999999</v>
      </c>
      <c r="M251" s="151"/>
    </row>
    <row r="252" spans="1:13" ht="19.5" customHeight="1">
      <c r="A252" s="4" t="s">
        <v>1001</v>
      </c>
      <c r="B252" s="2" t="s">
        <v>1220</v>
      </c>
      <c r="C252" s="2" t="s">
        <v>1221</v>
      </c>
      <c r="D252" s="2">
        <v>7423</v>
      </c>
      <c r="E252" s="2">
        <v>1016</v>
      </c>
      <c r="F252" s="2">
        <v>7471</v>
      </c>
      <c r="G252" s="2">
        <v>1021</v>
      </c>
      <c r="H252" s="6">
        <f t="shared" si="42"/>
        <v>48</v>
      </c>
      <c r="I252" s="6">
        <v>6</v>
      </c>
      <c r="J252" s="55">
        <f t="shared" si="43"/>
        <v>28.272</v>
      </c>
      <c r="K252" s="55">
        <f t="shared" si="44"/>
        <v>12.059999999999999</v>
      </c>
      <c r="L252" s="59">
        <f t="shared" si="45"/>
        <v>40.331999999999994</v>
      </c>
      <c r="M252" s="151"/>
    </row>
    <row r="253" spans="1:13" ht="19.5" customHeight="1">
      <c r="A253" s="4" t="s">
        <v>1002</v>
      </c>
      <c r="B253" s="2" t="s">
        <v>1222</v>
      </c>
      <c r="C253" s="2" t="s">
        <v>1223</v>
      </c>
      <c r="D253" s="2">
        <v>157</v>
      </c>
      <c r="E253" s="2">
        <v>959</v>
      </c>
      <c r="F253" s="2">
        <v>388</v>
      </c>
      <c r="G253" s="2">
        <v>977</v>
      </c>
      <c r="H253" s="6">
        <f t="shared" si="42"/>
        <v>231</v>
      </c>
      <c r="I253" s="6">
        <v>7</v>
      </c>
      <c r="J253" s="55">
        <f t="shared" si="43"/>
        <v>136.059</v>
      </c>
      <c r="K253" s="55">
        <f t="shared" si="44"/>
        <v>14.069999999999999</v>
      </c>
      <c r="L253" s="59">
        <f t="shared" si="45"/>
        <v>150.129</v>
      </c>
      <c r="M253" s="151"/>
    </row>
    <row r="254" spans="1:13" ht="19.5" customHeight="1">
      <c r="A254" s="4" t="s">
        <v>1003</v>
      </c>
      <c r="B254" s="2" t="s">
        <v>1224</v>
      </c>
      <c r="C254" s="2"/>
      <c r="D254" s="2">
        <v>6720</v>
      </c>
      <c r="E254" s="2">
        <v>936</v>
      </c>
      <c r="F254" s="2">
        <v>7449</v>
      </c>
      <c r="G254" s="2">
        <v>945</v>
      </c>
      <c r="H254" s="6">
        <f t="shared" si="42"/>
        <v>729</v>
      </c>
      <c r="I254" s="6">
        <v>8</v>
      </c>
      <c r="J254" s="55">
        <f t="shared" si="43"/>
        <v>429.381</v>
      </c>
      <c r="K254" s="55">
        <f t="shared" si="44"/>
        <v>16.08</v>
      </c>
      <c r="L254" s="59">
        <f t="shared" si="45"/>
        <v>445.46099999999996</v>
      </c>
      <c r="M254" s="151"/>
    </row>
    <row r="255" spans="1:13" ht="19.5" customHeight="1">
      <c r="A255" s="4" t="s">
        <v>1004</v>
      </c>
      <c r="B255" s="2" t="s">
        <v>1225</v>
      </c>
      <c r="C255" s="2" t="s">
        <v>1226</v>
      </c>
      <c r="D255" s="2">
        <v>9241</v>
      </c>
      <c r="E255" s="2">
        <v>685</v>
      </c>
      <c r="F255" s="2">
        <v>9874</v>
      </c>
      <c r="G255" s="2">
        <v>702</v>
      </c>
      <c r="H255" s="6">
        <f t="shared" si="42"/>
        <v>633</v>
      </c>
      <c r="I255" s="6">
        <v>9</v>
      </c>
      <c r="J255" s="55">
        <f t="shared" si="43"/>
        <v>372.837</v>
      </c>
      <c r="K255" s="55">
        <f t="shared" si="44"/>
        <v>18.089999999999996</v>
      </c>
      <c r="L255" s="59">
        <f t="shared" si="45"/>
        <v>390.92699999999996</v>
      </c>
      <c r="M255" s="151"/>
    </row>
    <row r="256" spans="1:13" ht="19.5" customHeight="1">
      <c r="A256" s="4" t="s">
        <v>288</v>
      </c>
      <c r="B256" s="2" t="s">
        <v>1227</v>
      </c>
      <c r="C256" s="2"/>
      <c r="D256" s="2">
        <v>4389</v>
      </c>
      <c r="E256" s="2">
        <v>1198</v>
      </c>
      <c r="F256" s="2">
        <v>4389</v>
      </c>
      <c r="G256" s="2">
        <v>1198</v>
      </c>
      <c r="H256" s="6">
        <f t="shared" si="42"/>
        <v>0</v>
      </c>
      <c r="I256" s="6">
        <v>10</v>
      </c>
      <c r="J256" s="55">
        <f t="shared" si="43"/>
        <v>0</v>
      </c>
      <c r="K256" s="55">
        <f t="shared" si="44"/>
        <v>20.099999999999998</v>
      </c>
      <c r="L256" s="59">
        <f t="shared" si="45"/>
        <v>20.099999999999998</v>
      </c>
      <c r="M256" s="151"/>
    </row>
    <row r="257" spans="1:13" ht="19.5" customHeight="1">
      <c r="A257" s="4" t="s">
        <v>289</v>
      </c>
      <c r="B257" s="2" t="s">
        <v>1228</v>
      </c>
      <c r="C257" s="2" t="s">
        <v>1084</v>
      </c>
      <c r="D257" s="2">
        <v>8588</v>
      </c>
      <c r="E257" s="2">
        <v>1409</v>
      </c>
      <c r="F257" s="2">
        <v>8646</v>
      </c>
      <c r="G257" s="2" t="s">
        <v>1413</v>
      </c>
      <c r="H257" s="6">
        <f t="shared" si="42"/>
        <v>58</v>
      </c>
      <c r="I257" s="2">
        <v>18</v>
      </c>
      <c r="J257" s="55">
        <f>H257*0.589</f>
        <v>34.162</v>
      </c>
      <c r="K257" s="55">
        <f>I257*2.01</f>
        <v>36.17999999999999</v>
      </c>
      <c r="L257" s="59">
        <f>J257+K257</f>
        <v>70.34199999999998</v>
      </c>
      <c r="M257" s="151"/>
    </row>
    <row r="258" spans="1:13" ht="19.5" customHeight="1">
      <c r="A258" s="4" t="s">
        <v>290</v>
      </c>
      <c r="B258" s="2" t="s">
        <v>1228</v>
      </c>
      <c r="C258" s="2"/>
      <c r="D258" s="2">
        <v>2480</v>
      </c>
      <c r="E258" s="88" t="s">
        <v>636</v>
      </c>
      <c r="F258" s="2">
        <v>3333</v>
      </c>
      <c r="G258" s="88" t="s">
        <v>1413</v>
      </c>
      <c r="H258" s="6">
        <f t="shared" si="42"/>
        <v>853</v>
      </c>
      <c r="I258" s="2">
        <v>18</v>
      </c>
      <c r="J258" s="55">
        <f>H258*0.589</f>
        <v>502.417</v>
      </c>
      <c r="K258" s="55">
        <f>I258*2.01</f>
        <v>36.17999999999999</v>
      </c>
      <c r="L258" s="59">
        <f>J258+K258</f>
        <v>538.597</v>
      </c>
      <c r="M258" s="151"/>
    </row>
    <row r="259" spans="1:13" ht="19.5" customHeight="1">
      <c r="A259" s="4"/>
      <c r="B259" s="42" t="s">
        <v>1420</v>
      </c>
      <c r="C259" s="2"/>
      <c r="D259" s="2">
        <v>485</v>
      </c>
      <c r="E259" s="26">
        <v>4851</v>
      </c>
      <c r="F259" s="2">
        <v>740</v>
      </c>
      <c r="G259" s="26">
        <v>4878</v>
      </c>
      <c r="H259" s="6">
        <f t="shared" si="42"/>
        <v>255</v>
      </c>
      <c r="I259" s="6">
        <f t="shared" si="42"/>
        <v>27</v>
      </c>
      <c r="J259" s="55">
        <f>H259*0.589</f>
        <v>150.195</v>
      </c>
      <c r="K259" s="55">
        <f>I259*2.01</f>
        <v>54.269999999999996</v>
      </c>
      <c r="L259" s="59">
        <f>J259+K259</f>
        <v>204.46499999999997</v>
      </c>
      <c r="M259" s="151"/>
    </row>
    <row r="260" spans="1:13" ht="19.5" customHeight="1">
      <c r="A260" s="4"/>
      <c r="B260" s="2"/>
      <c r="C260" s="2"/>
      <c r="D260" s="2"/>
      <c r="E260" s="26"/>
      <c r="F260" s="2"/>
      <c r="G260" s="26"/>
      <c r="H260" s="2"/>
      <c r="I260" s="26"/>
      <c r="J260" s="54"/>
      <c r="K260" s="53"/>
      <c r="L260" s="54"/>
      <c r="M260" s="151"/>
    </row>
    <row r="261" spans="1:13" ht="19.5" customHeight="1">
      <c r="A261" s="4"/>
      <c r="B261" s="2"/>
      <c r="C261" s="2"/>
      <c r="D261" s="2"/>
      <c r="E261" s="26"/>
      <c r="F261" s="2"/>
      <c r="G261" s="26"/>
      <c r="H261" s="2"/>
      <c r="I261" s="26"/>
      <c r="J261" s="54"/>
      <c r="K261" s="53"/>
      <c r="L261" s="54"/>
      <c r="M261" s="151"/>
    </row>
    <row r="262" spans="1:13" ht="19.5" customHeight="1">
      <c r="A262" s="4"/>
      <c r="B262" s="2"/>
      <c r="C262" s="2"/>
      <c r="D262" s="2"/>
      <c r="E262" s="26"/>
      <c r="F262" s="2"/>
      <c r="G262" s="26"/>
      <c r="H262" s="2"/>
      <c r="I262" s="26"/>
      <c r="J262" s="54"/>
      <c r="K262" s="53"/>
      <c r="L262" s="54"/>
      <c r="M262" s="151"/>
    </row>
    <row r="263" spans="1:13" ht="19.5" customHeight="1">
      <c r="A263" s="4"/>
      <c r="B263" s="2"/>
      <c r="C263" s="2"/>
      <c r="D263" s="2"/>
      <c r="E263" s="26"/>
      <c r="F263" s="2"/>
      <c r="G263" s="26"/>
      <c r="H263" s="2"/>
      <c r="I263" s="26"/>
      <c r="J263" s="54"/>
      <c r="K263" s="53"/>
      <c r="L263" s="54"/>
      <c r="M263" s="151"/>
    </row>
    <row r="264" spans="1:13" ht="19.5" customHeight="1">
      <c r="A264" s="4"/>
      <c r="B264" s="2"/>
      <c r="C264" s="2"/>
      <c r="D264" s="2"/>
      <c r="E264" s="26"/>
      <c r="F264" s="2"/>
      <c r="G264" s="26"/>
      <c r="H264" s="2"/>
      <c r="I264" s="26"/>
      <c r="J264" s="54"/>
      <c r="K264" s="53"/>
      <c r="L264" s="54"/>
      <c r="M264" s="151"/>
    </row>
    <row r="265" spans="1:13" ht="19.5" customHeight="1">
      <c r="A265" s="139" t="s">
        <v>905</v>
      </c>
      <c r="B265" s="140"/>
      <c r="C265" s="2"/>
      <c r="D265" s="2"/>
      <c r="E265" s="2"/>
      <c r="F265" s="2"/>
      <c r="G265" s="2"/>
      <c r="H265" s="2"/>
      <c r="I265" s="2"/>
      <c r="J265" s="54">
        <f>SUM(J245:J264)</f>
        <v>2061.5</v>
      </c>
      <c r="K265" s="54">
        <f>SUM(K245:K264)</f>
        <v>271.34999999999997</v>
      </c>
      <c r="L265" s="54">
        <f>SUM(L245:L261)</f>
        <v>2332.8499999999995</v>
      </c>
      <c r="M265" s="152"/>
    </row>
    <row r="266" spans="1:13" ht="25.5">
      <c r="A266" s="144" t="s">
        <v>851</v>
      </c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6"/>
    </row>
    <row r="267" spans="1:13" ht="18.75" customHeight="1">
      <c r="A267" s="146" t="s">
        <v>900</v>
      </c>
      <c r="B267" s="146"/>
      <c r="C267" s="34"/>
      <c r="D267" s="35"/>
      <c r="E267" s="35"/>
      <c r="F267" s="147" t="s">
        <v>1146</v>
      </c>
      <c r="G267" s="146"/>
      <c r="H267" s="146"/>
      <c r="I267" s="146"/>
      <c r="J267" s="58"/>
      <c r="K267" s="173"/>
      <c r="L267" s="173"/>
      <c r="M267" s="173"/>
    </row>
    <row r="268" spans="1:13" ht="18.75" customHeight="1">
      <c r="A268" s="142" t="s">
        <v>491</v>
      </c>
      <c r="B268" s="143" t="s">
        <v>492</v>
      </c>
      <c r="C268" s="148" t="s">
        <v>542</v>
      </c>
      <c r="D268" s="143" t="s">
        <v>493</v>
      </c>
      <c r="E268" s="143"/>
      <c r="F268" s="143" t="s">
        <v>494</v>
      </c>
      <c r="G268" s="143"/>
      <c r="H268" s="143" t="s">
        <v>495</v>
      </c>
      <c r="I268" s="143"/>
      <c r="J268" s="174" t="s">
        <v>496</v>
      </c>
      <c r="K268" s="174"/>
      <c r="L268" s="174"/>
      <c r="M268" s="143" t="s">
        <v>497</v>
      </c>
    </row>
    <row r="269" spans="1:13" ht="18.75" customHeight="1">
      <c r="A269" s="142"/>
      <c r="B269" s="143"/>
      <c r="C269" s="132"/>
      <c r="D269" s="30" t="s">
        <v>901</v>
      </c>
      <c r="E269" s="30" t="s">
        <v>902</v>
      </c>
      <c r="F269" s="30" t="s">
        <v>901</v>
      </c>
      <c r="G269" s="30" t="s">
        <v>902</v>
      </c>
      <c r="H269" s="30" t="s">
        <v>901</v>
      </c>
      <c r="I269" s="30" t="s">
        <v>902</v>
      </c>
      <c r="J269" s="59" t="s">
        <v>903</v>
      </c>
      <c r="K269" s="59" t="s">
        <v>904</v>
      </c>
      <c r="L269" s="59" t="s">
        <v>905</v>
      </c>
      <c r="M269" s="143"/>
    </row>
    <row r="270" spans="1:13" ht="18.75" customHeight="1">
      <c r="A270" s="36" t="s">
        <v>1005</v>
      </c>
      <c r="B270" s="32" t="s">
        <v>531</v>
      </c>
      <c r="C270" s="32"/>
      <c r="D270" s="33"/>
      <c r="E270" s="32">
        <v>1400</v>
      </c>
      <c r="F270" s="33"/>
      <c r="G270" s="32">
        <v>1426</v>
      </c>
      <c r="H270" s="6">
        <f>F270-D270</f>
        <v>0</v>
      </c>
      <c r="I270" s="6">
        <f>G270-E270</f>
        <v>26</v>
      </c>
      <c r="J270" s="55">
        <f>H270*0.589</f>
        <v>0</v>
      </c>
      <c r="K270" s="55">
        <f>I270*2.01</f>
        <v>52.25999999999999</v>
      </c>
      <c r="L270" s="59">
        <f>J270+K270</f>
        <v>52.25999999999999</v>
      </c>
      <c r="M270" s="172" t="s">
        <v>1300</v>
      </c>
    </row>
    <row r="271" spans="1:13" ht="18.75" customHeight="1">
      <c r="A271" s="36" t="s">
        <v>1006</v>
      </c>
      <c r="B271" s="32" t="s">
        <v>532</v>
      </c>
      <c r="C271" s="32"/>
      <c r="D271" s="33"/>
      <c r="E271" s="32">
        <v>1345</v>
      </c>
      <c r="F271" s="33"/>
      <c r="G271" s="32">
        <v>1400</v>
      </c>
      <c r="H271" s="6">
        <f aca="true" t="shared" si="46" ref="H271:H277">F271-D271</f>
        <v>0</v>
      </c>
      <c r="I271" s="6">
        <f aca="true" t="shared" si="47" ref="I271:I277">G271-E271</f>
        <v>55</v>
      </c>
      <c r="J271" s="55">
        <f aca="true" t="shared" si="48" ref="J271:J277">H271*0.589</f>
        <v>0</v>
      </c>
      <c r="K271" s="55">
        <f aca="true" t="shared" si="49" ref="K271:K277">I271*2.01</f>
        <v>110.54999999999998</v>
      </c>
      <c r="L271" s="59">
        <f aca="true" t="shared" si="50" ref="L271:L277">J271+K271</f>
        <v>110.54999999999998</v>
      </c>
      <c r="M271" s="172"/>
    </row>
    <row r="272" spans="1:13" ht="18.75" customHeight="1">
      <c r="A272" s="36" t="s">
        <v>1007</v>
      </c>
      <c r="B272" s="32" t="s">
        <v>533</v>
      </c>
      <c r="C272" s="32"/>
      <c r="D272" s="33"/>
      <c r="E272" s="32">
        <v>3325</v>
      </c>
      <c r="F272" s="33"/>
      <c r="G272" s="32">
        <v>3372</v>
      </c>
      <c r="H272" s="6">
        <f t="shared" si="46"/>
        <v>0</v>
      </c>
      <c r="I272" s="6">
        <f t="shared" si="47"/>
        <v>47</v>
      </c>
      <c r="J272" s="55">
        <f t="shared" si="48"/>
        <v>0</v>
      </c>
      <c r="K272" s="55">
        <f t="shared" si="49"/>
        <v>94.46999999999998</v>
      </c>
      <c r="L272" s="59">
        <f t="shared" si="50"/>
        <v>94.46999999999998</v>
      </c>
      <c r="M272" s="172"/>
    </row>
    <row r="273" spans="1:13" ht="18.75" customHeight="1">
      <c r="A273" s="36" t="s">
        <v>1008</v>
      </c>
      <c r="B273" s="32" t="s">
        <v>534</v>
      </c>
      <c r="C273" s="32"/>
      <c r="D273" s="33"/>
      <c r="E273" s="32">
        <v>1688</v>
      </c>
      <c r="F273" s="33"/>
      <c r="G273" s="32">
        <v>1697</v>
      </c>
      <c r="H273" s="6">
        <f t="shared" si="46"/>
        <v>0</v>
      </c>
      <c r="I273" s="6">
        <f t="shared" si="47"/>
        <v>9</v>
      </c>
      <c r="J273" s="55">
        <f t="shared" si="48"/>
        <v>0</v>
      </c>
      <c r="K273" s="55">
        <f t="shared" si="49"/>
        <v>18.089999999999996</v>
      </c>
      <c r="L273" s="59">
        <f t="shared" si="50"/>
        <v>18.089999999999996</v>
      </c>
      <c r="M273" s="172"/>
    </row>
    <row r="274" spans="1:13" ht="18.75" customHeight="1">
      <c r="A274" s="36" t="s">
        <v>1009</v>
      </c>
      <c r="B274" s="32" t="s">
        <v>535</v>
      </c>
      <c r="C274" s="32"/>
      <c r="D274" s="33"/>
      <c r="E274" s="32">
        <v>1078</v>
      </c>
      <c r="F274" s="33"/>
      <c r="G274" s="32">
        <v>1230</v>
      </c>
      <c r="H274" s="6">
        <f t="shared" si="46"/>
        <v>0</v>
      </c>
      <c r="I274" s="6">
        <f t="shared" si="47"/>
        <v>152</v>
      </c>
      <c r="J274" s="55">
        <f t="shared" si="48"/>
        <v>0</v>
      </c>
      <c r="K274" s="55">
        <f t="shared" si="49"/>
        <v>305.52</v>
      </c>
      <c r="L274" s="59">
        <f t="shared" si="50"/>
        <v>305.52</v>
      </c>
      <c r="M274" s="172"/>
    </row>
    <row r="275" spans="1:13" ht="18.75" customHeight="1">
      <c r="A275" s="36" t="s">
        <v>1010</v>
      </c>
      <c r="B275" s="32" t="s">
        <v>536</v>
      </c>
      <c r="C275" s="32"/>
      <c r="D275" s="33"/>
      <c r="E275" s="32">
        <v>506</v>
      </c>
      <c r="F275" s="33"/>
      <c r="G275" s="32">
        <v>563</v>
      </c>
      <c r="H275" s="6">
        <f t="shared" si="46"/>
        <v>0</v>
      </c>
      <c r="I275" s="6">
        <f t="shared" si="47"/>
        <v>57</v>
      </c>
      <c r="J275" s="55">
        <f t="shared" si="48"/>
        <v>0</v>
      </c>
      <c r="K275" s="55">
        <f t="shared" si="49"/>
        <v>114.57</v>
      </c>
      <c r="L275" s="59">
        <f t="shared" si="50"/>
        <v>114.57</v>
      </c>
      <c r="M275" s="172"/>
    </row>
    <row r="276" spans="1:13" ht="18.75" customHeight="1">
      <c r="A276" s="36" t="s">
        <v>1011</v>
      </c>
      <c r="B276" s="32" t="s">
        <v>1229</v>
      </c>
      <c r="C276" s="32"/>
      <c r="D276" s="33"/>
      <c r="E276" s="32">
        <v>4183</v>
      </c>
      <c r="F276" s="33"/>
      <c r="G276" s="32">
        <v>4204</v>
      </c>
      <c r="H276" s="6">
        <f t="shared" si="46"/>
        <v>0</v>
      </c>
      <c r="I276" s="6">
        <f t="shared" si="47"/>
        <v>21</v>
      </c>
      <c r="J276" s="55">
        <f t="shared" si="48"/>
        <v>0</v>
      </c>
      <c r="K276" s="55">
        <f t="shared" si="49"/>
        <v>42.209999999999994</v>
      </c>
      <c r="L276" s="59">
        <f t="shared" si="50"/>
        <v>42.209999999999994</v>
      </c>
      <c r="M276" s="172"/>
    </row>
    <row r="277" spans="1:13" ht="18.75" customHeight="1">
      <c r="A277" s="36" t="s">
        <v>1012</v>
      </c>
      <c r="B277" s="32" t="s">
        <v>537</v>
      </c>
      <c r="C277" s="32"/>
      <c r="D277" s="33"/>
      <c r="E277" s="32">
        <v>2018</v>
      </c>
      <c r="F277" s="33"/>
      <c r="G277" s="32">
        <v>2167</v>
      </c>
      <c r="H277" s="6">
        <f t="shared" si="46"/>
        <v>0</v>
      </c>
      <c r="I277" s="6">
        <f t="shared" si="47"/>
        <v>149</v>
      </c>
      <c r="J277" s="55">
        <f t="shared" si="48"/>
        <v>0</v>
      </c>
      <c r="K277" s="55">
        <f t="shared" si="49"/>
        <v>299.48999999999995</v>
      </c>
      <c r="L277" s="59">
        <f t="shared" si="50"/>
        <v>299.48999999999995</v>
      </c>
      <c r="M277" s="172"/>
    </row>
    <row r="278" spans="1:13" ht="18.75" customHeight="1">
      <c r="A278" s="36" t="s">
        <v>1013</v>
      </c>
      <c r="B278" s="32" t="s">
        <v>538</v>
      </c>
      <c r="C278" s="32"/>
      <c r="D278" s="33"/>
      <c r="E278" s="83" t="s">
        <v>852</v>
      </c>
      <c r="F278" s="33"/>
      <c r="G278" s="83" t="s">
        <v>1421</v>
      </c>
      <c r="H278" s="33"/>
      <c r="I278" s="2"/>
      <c r="J278" s="55"/>
      <c r="K278" s="54"/>
      <c r="L278" s="54"/>
      <c r="M278" s="172"/>
    </row>
    <row r="279" spans="1:13" ht="18.75" customHeight="1">
      <c r="A279" s="164" t="s">
        <v>627</v>
      </c>
      <c r="B279" s="148" t="s">
        <v>633</v>
      </c>
      <c r="C279" s="32" t="s">
        <v>524</v>
      </c>
      <c r="D279" s="33"/>
      <c r="E279" s="32">
        <v>1290</v>
      </c>
      <c r="F279" s="33"/>
      <c r="G279" s="32"/>
      <c r="H279" s="6"/>
      <c r="I279" s="6"/>
      <c r="J279" s="55"/>
      <c r="K279" s="55"/>
      <c r="L279" s="59"/>
      <c r="M279" s="172"/>
    </row>
    <row r="280" spans="1:13" ht="18.75" customHeight="1">
      <c r="A280" s="170"/>
      <c r="B280" s="131"/>
      <c r="C280" s="32" t="s">
        <v>321</v>
      </c>
      <c r="D280" s="33"/>
      <c r="E280" s="32">
        <v>2</v>
      </c>
      <c r="F280" s="33"/>
      <c r="G280" s="32"/>
      <c r="H280" s="33"/>
      <c r="I280" s="2"/>
      <c r="J280" s="55"/>
      <c r="K280" s="54"/>
      <c r="L280" s="54"/>
      <c r="M280" s="172"/>
    </row>
    <row r="281" spans="1:13" ht="18.75" customHeight="1">
      <c r="A281" s="171"/>
      <c r="B281" s="132"/>
      <c r="C281" s="32" t="s">
        <v>322</v>
      </c>
      <c r="D281" s="33"/>
      <c r="E281" s="32">
        <v>41</v>
      </c>
      <c r="F281" s="33"/>
      <c r="G281" s="32"/>
      <c r="H281" s="33"/>
      <c r="I281" s="2"/>
      <c r="J281" s="55"/>
      <c r="K281" s="54"/>
      <c r="L281" s="54"/>
      <c r="M281" s="172"/>
    </row>
    <row r="282" spans="1:13" ht="18.75" customHeight="1">
      <c r="A282" s="36" t="s">
        <v>628</v>
      </c>
      <c r="B282" s="32" t="s">
        <v>525</v>
      </c>
      <c r="C282" s="32"/>
      <c r="D282" s="33"/>
      <c r="E282" s="32">
        <v>59</v>
      </c>
      <c r="F282" s="33"/>
      <c r="G282" s="32">
        <v>59</v>
      </c>
      <c r="H282" s="6">
        <f>F282-D282</f>
        <v>0</v>
      </c>
      <c r="I282" s="6">
        <f>G282-E282</f>
        <v>0</v>
      </c>
      <c r="J282" s="55">
        <f>H282*0.589</f>
        <v>0</v>
      </c>
      <c r="K282" s="55">
        <f>I282*2.01</f>
        <v>0</v>
      </c>
      <c r="L282" s="59">
        <f>J282+K282</f>
        <v>0</v>
      </c>
      <c r="M282" s="172"/>
    </row>
    <row r="283" spans="1:13" ht="18.75" customHeight="1">
      <c r="A283" s="36" t="s">
        <v>336</v>
      </c>
      <c r="B283" s="32" t="s">
        <v>526</v>
      </c>
      <c r="C283" s="32"/>
      <c r="D283" s="33"/>
      <c r="E283" s="32">
        <v>3058</v>
      </c>
      <c r="F283" s="33"/>
      <c r="G283" s="32">
        <v>3070</v>
      </c>
      <c r="H283" s="33"/>
      <c r="I283" s="2">
        <v>12</v>
      </c>
      <c r="J283" s="55">
        <f>H283*0.589</f>
        <v>0</v>
      </c>
      <c r="K283" s="55">
        <f>I283*2.01</f>
        <v>24.119999999999997</v>
      </c>
      <c r="L283" s="59">
        <f>J283+K283</f>
        <v>24.119999999999997</v>
      </c>
      <c r="M283" s="172"/>
    </row>
    <row r="284" spans="1:13" ht="18.75" customHeight="1">
      <c r="A284" s="36" t="s">
        <v>337</v>
      </c>
      <c r="B284" s="32" t="s">
        <v>527</v>
      </c>
      <c r="C284" s="32"/>
      <c r="D284" s="33"/>
      <c r="E284" s="83" t="s">
        <v>114</v>
      </c>
      <c r="F284" s="33"/>
      <c r="G284" s="83" t="s">
        <v>114</v>
      </c>
      <c r="H284" s="33"/>
      <c r="I284" s="2"/>
      <c r="J284" s="55"/>
      <c r="K284" s="54"/>
      <c r="L284" s="54"/>
      <c r="M284" s="172"/>
    </row>
    <row r="285" spans="1:13" ht="18.75" customHeight="1">
      <c r="A285" s="36" t="s">
        <v>338</v>
      </c>
      <c r="B285" s="32" t="s">
        <v>528</v>
      </c>
      <c r="C285" s="32"/>
      <c r="D285" s="33"/>
      <c r="E285" s="32">
        <v>195</v>
      </c>
      <c r="F285" s="33"/>
      <c r="G285" s="32">
        <v>195</v>
      </c>
      <c r="H285" s="6">
        <f aca="true" t="shared" si="51" ref="H285:I289">F285-D285</f>
        <v>0</v>
      </c>
      <c r="I285" s="6">
        <f t="shared" si="51"/>
        <v>0</v>
      </c>
      <c r="J285" s="55">
        <f>H285*0.589</f>
        <v>0</v>
      </c>
      <c r="K285" s="55">
        <f>I285*2.01</f>
        <v>0</v>
      </c>
      <c r="L285" s="59">
        <f>J285+K285</f>
        <v>0</v>
      </c>
      <c r="M285" s="172"/>
    </row>
    <row r="286" spans="1:13" ht="18.75" customHeight="1">
      <c r="A286" s="36" t="s">
        <v>339</v>
      </c>
      <c r="B286" s="32" t="s">
        <v>529</v>
      </c>
      <c r="C286" s="32"/>
      <c r="D286" s="33"/>
      <c r="E286" s="32">
        <v>593</v>
      </c>
      <c r="F286" s="33"/>
      <c r="G286" s="32">
        <v>619</v>
      </c>
      <c r="H286" s="6">
        <f t="shared" si="51"/>
        <v>0</v>
      </c>
      <c r="I286" s="6">
        <f t="shared" si="51"/>
        <v>26</v>
      </c>
      <c r="J286" s="55">
        <f>H286*0.589</f>
        <v>0</v>
      </c>
      <c r="K286" s="55">
        <f>I286*2.01</f>
        <v>52.25999999999999</v>
      </c>
      <c r="L286" s="59">
        <f>J286+K286</f>
        <v>52.25999999999999</v>
      </c>
      <c r="M286" s="172"/>
    </row>
    <row r="287" spans="1:13" ht="18.75" customHeight="1">
      <c r="A287" s="36" t="s">
        <v>340</v>
      </c>
      <c r="B287" s="32" t="s">
        <v>551</v>
      </c>
      <c r="C287" s="32"/>
      <c r="D287" s="33"/>
      <c r="E287" s="32">
        <v>3144</v>
      </c>
      <c r="F287" s="33"/>
      <c r="G287" s="32">
        <v>3150</v>
      </c>
      <c r="H287" s="6">
        <f t="shared" si="51"/>
        <v>0</v>
      </c>
      <c r="I287" s="6">
        <f t="shared" si="51"/>
        <v>6</v>
      </c>
      <c r="J287" s="55">
        <f>H287*0.589</f>
        <v>0</v>
      </c>
      <c r="K287" s="55">
        <f>I287*2.01</f>
        <v>12.059999999999999</v>
      </c>
      <c r="L287" s="59">
        <f>J287+K287</f>
        <v>12.059999999999999</v>
      </c>
      <c r="M287" s="172"/>
    </row>
    <row r="288" spans="1:13" ht="18.75" customHeight="1">
      <c r="A288" s="36" t="s">
        <v>341</v>
      </c>
      <c r="B288" s="32" t="s">
        <v>530</v>
      </c>
      <c r="C288" s="32"/>
      <c r="D288" s="33"/>
      <c r="E288" s="83" t="s">
        <v>636</v>
      </c>
      <c r="F288" s="33"/>
      <c r="G288" s="83" t="s">
        <v>1413</v>
      </c>
      <c r="H288" s="33"/>
      <c r="I288" s="2">
        <v>36</v>
      </c>
      <c r="J288" s="55">
        <f>H288*0.589</f>
        <v>0</v>
      </c>
      <c r="K288" s="55">
        <f>I288*2.01</f>
        <v>72.35999999999999</v>
      </c>
      <c r="L288" s="59">
        <f>J288+K288</f>
        <v>72.35999999999999</v>
      </c>
      <c r="M288" s="172"/>
    </row>
    <row r="289" spans="1:13" ht="18.75" customHeight="1">
      <c r="A289" s="36" t="s">
        <v>342</v>
      </c>
      <c r="B289" s="32" t="s">
        <v>305</v>
      </c>
      <c r="C289" s="32"/>
      <c r="D289" s="33"/>
      <c r="E289" s="32">
        <v>1421</v>
      </c>
      <c r="F289" s="33"/>
      <c r="G289" s="32">
        <v>1438</v>
      </c>
      <c r="H289" s="33"/>
      <c r="I289" s="6">
        <f t="shared" si="51"/>
        <v>17</v>
      </c>
      <c r="J289" s="55">
        <f>H289*0.589</f>
        <v>0</v>
      </c>
      <c r="K289" s="55">
        <f>I289*2.01</f>
        <v>34.169999999999995</v>
      </c>
      <c r="L289" s="59">
        <f>J289+K289</f>
        <v>34.169999999999995</v>
      </c>
      <c r="M289" s="172"/>
    </row>
    <row r="290" spans="1:13" ht="18.75" customHeight="1">
      <c r="A290" s="38" t="s">
        <v>905</v>
      </c>
      <c r="B290" s="39"/>
      <c r="C290" s="30"/>
      <c r="D290" s="30"/>
      <c r="E290" s="30"/>
      <c r="F290" s="30"/>
      <c r="G290" s="30"/>
      <c r="H290" s="30"/>
      <c r="I290" s="30"/>
      <c r="J290" s="54">
        <f>SUM(J270:J289)</f>
        <v>0</v>
      </c>
      <c r="K290" s="54">
        <f>SUM(K270:K289)</f>
        <v>1232.1299999999997</v>
      </c>
      <c r="L290" s="54">
        <f>SUM(L270:L286)</f>
        <v>1113.5399999999997</v>
      </c>
      <c r="M290" s="172"/>
    </row>
    <row r="291" spans="1:13" ht="25.5">
      <c r="A291" s="144" t="s">
        <v>1230</v>
      </c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6"/>
    </row>
    <row r="292" spans="1:13" ht="18.75" customHeight="1">
      <c r="A292" s="146" t="s">
        <v>900</v>
      </c>
      <c r="B292" s="146"/>
      <c r="C292" s="34"/>
      <c r="D292" s="35"/>
      <c r="E292" s="35"/>
      <c r="F292" s="147" t="s">
        <v>1146</v>
      </c>
      <c r="G292" s="146"/>
      <c r="H292" s="146"/>
      <c r="I292" s="146"/>
      <c r="J292" s="58"/>
      <c r="K292" s="173"/>
      <c r="L292" s="173"/>
      <c r="M292" s="173"/>
    </row>
    <row r="293" spans="1:13" ht="18.75" customHeight="1">
      <c r="A293" s="142" t="s">
        <v>491</v>
      </c>
      <c r="B293" s="143" t="s">
        <v>492</v>
      </c>
      <c r="C293" s="172" t="s">
        <v>542</v>
      </c>
      <c r="D293" s="143" t="s">
        <v>493</v>
      </c>
      <c r="E293" s="143"/>
      <c r="F293" s="143" t="s">
        <v>494</v>
      </c>
      <c r="G293" s="143"/>
      <c r="H293" s="143" t="s">
        <v>495</v>
      </c>
      <c r="I293" s="143"/>
      <c r="J293" s="174" t="s">
        <v>496</v>
      </c>
      <c r="K293" s="174"/>
      <c r="L293" s="174"/>
      <c r="M293" s="143" t="s">
        <v>497</v>
      </c>
    </row>
    <row r="294" spans="1:13" ht="18.75" customHeight="1">
      <c r="A294" s="142"/>
      <c r="B294" s="143"/>
      <c r="C294" s="172"/>
      <c r="D294" s="30" t="s">
        <v>901</v>
      </c>
      <c r="E294" s="30" t="s">
        <v>902</v>
      </c>
      <c r="F294" s="30" t="s">
        <v>901</v>
      </c>
      <c r="G294" s="30" t="s">
        <v>902</v>
      </c>
      <c r="H294" s="30" t="s">
        <v>901</v>
      </c>
      <c r="I294" s="30" t="s">
        <v>902</v>
      </c>
      <c r="J294" s="59" t="s">
        <v>903</v>
      </c>
      <c r="K294" s="59" t="s">
        <v>904</v>
      </c>
      <c r="L294" s="59" t="s">
        <v>905</v>
      </c>
      <c r="M294" s="143"/>
    </row>
    <row r="295" spans="1:13" ht="18.75" customHeight="1">
      <c r="A295" s="142" t="s">
        <v>629</v>
      </c>
      <c r="B295" s="172" t="s">
        <v>547</v>
      </c>
      <c r="C295" s="32" t="s">
        <v>549</v>
      </c>
      <c r="D295" s="33"/>
      <c r="E295" s="32">
        <v>621</v>
      </c>
      <c r="F295" s="33"/>
      <c r="G295" s="32">
        <v>670</v>
      </c>
      <c r="H295" s="2"/>
      <c r="I295" s="6">
        <f>G295-E295</f>
        <v>49</v>
      </c>
      <c r="J295" s="55">
        <f>H295*0.589</f>
        <v>0</v>
      </c>
      <c r="K295" s="55">
        <f>I295*2.01</f>
        <v>98.49</v>
      </c>
      <c r="L295" s="160">
        <f>K295+K296+K297+K298</f>
        <v>132.66</v>
      </c>
      <c r="M295" s="148" t="s">
        <v>1300</v>
      </c>
    </row>
    <row r="296" spans="1:13" ht="18.75" customHeight="1">
      <c r="A296" s="143"/>
      <c r="B296" s="172"/>
      <c r="C296" s="32" t="s">
        <v>321</v>
      </c>
      <c r="D296" s="33"/>
      <c r="E296" s="32">
        <v>61</v>
      </c>
      <c r="F296" s="33"/>
      <c r="G296" s="32">
        <v>62</v>
      </c>
      <c r="H296" s="30"/>
      <c r="I296" s="6">
        <f aca="true" t="shared" si="52" ref="I296:I305">G296-E296</f>
        <v>1</v>
      </c>
      <c r="J296" s="55">
        <f aca="true" t="shared" si="53" ref="J296:J305">H296*0.589</f>
        <v>0</v>
      </c>
      <c r="K296" s="55">
        <f aca="true" t="shared" si="54" ref="K296:K305">I296*2.01</f>
        <v>2.01</v>
      </c>
      <c r="L296" s="161"/>
      <c r="M296" s="131"/>
    </row>
    <row r="297" spans="1:13" ht="18.75" customHeight="1">
      <c r="A297" s="143"/>
      <c r="B297" s="172"/>
      <c r="C297" s="32" t="s">
        <v>322</v>
      </c>
      <c r="D297" s="33"/>
      <c r="E297" s="32">
        <v>46</v>
      </c>
      <c r="F297" s="33"/>
      <c r="G297" s="32">
        <v>62</v>
      </c>
      <c r="H297" s="30"/>
      <c r="I297" s="6">
        <f t="shared" si="52"/>
        <v>16</v>
      </c>
      <c r="J297" s="55">
        <f t="shared" si="53"/>
        <v>0</v>
      </c>
      <c r="K297" s="55">
        <f t="shared" si="54"/>
        <v>32.16</v>
      </c>
      <c r="L297" s="161"/>
      <c r="M297" s="131"/>
    </row>
    <row r="298" spans="1:13" ht="18.75" customHeight="1">
      <c r="A298" s="143"/>
      <c r="B298" s="172"/>
      <c r="C298" s="32" t="s">
        <v>634</v>
      </c>
      <c r="D298" s="33"/>
      <c r="E298" s="32">
        <v>1321</v>
      </c>
      <c r="F298" s="33"/>
      <c r="G298" s="32">
        <v>1321</v>
      </c>
      <c r="H298" s="33"/>
      <c r="I298" s="6">
        <f t="shared" si="52"/>
        <v>0</v>
      </c>
      <c r="J298" s="55">
        <f t="shared" si="53"/>
        <v>0</v>
      </c>
      <c r="K298" s="55">
        <f t="shared" si="54"/>
        <v>0</v>
      </c>
      <c r="L298" s="162"/>
      <c r="M298" s="131"/>
    </row>
    <row r="299" spans="1:13" ht="18.75" customHeight="1">
      <c r="A299" s="36" t="s">
        <v>630</v>
      </c>
      <c r="B299" s="32" t="s">
        <v>546</v>
      </c>
      <c r="C299" s="32"/>
      <c r="D299" s="33"/>
      <c r="E299" s="32">
        <v>954</v>
      </c>
      <c r="F299" s="33"/>
      <c r="G299" s="32">
        <v>962</v>
      </c>
      <c r="H299" s="33"/>
      <c r="I299" s="6">
        <f t="shared" si="52"/>
        <v>8</v>
      </c>
      <c r="J299" s="55">
        <f t="shared" si="53"/>
        <v>0</v>
      </c>
      <c r="K299" s="55">
        <f t="shared" si="54"/>
        <v>16.08</v>
      </c>
      <c r="L299" s="54">
        <f>K299+J299</f>
        <v>16.08</v>
      </c>
      <c r="M299" s="131"/>
    </row>
    <row r="300" spans="1:13" ht="18.75" customHeight="1">
      <c r="A300" s="142" t="s">
        <v>631</v>
      </c>
      <c r="B300" s="172" t="s">
        <v>621</v>
      </c>
      <c r="C300" s="32" t="s">
        <v>549</v>
      </c>
      <c r="D300" s="33"/>
      <c r="E300" s="32">
        <v>1021</v>
      </c>
      <c r="F300" s="33"/>
      <c r="G300" s="32">
        <v>1052</v>
      </c>
      <c r="H300" s="33"/>
      <c r="I300" s="6">
        <f t="shared" si="52"/>
        <v>31</v>
      </c>
      <c r="J300" s="55">
        <f t="shared" si="53"/>
        <v>0</v>
      </c>
      <c r="K300" s="55">
        <f t="shared" si="54"/>
        <v>62.309999999999995</v>
      </c>
      <c r="L300" s="160">
        <f>K300+K301+K302</f>
        <v>66.33</v>
      </c>
      <c r="M300" s="131"/>
    </row>
    <row r="301" spans="1:13" ht="18.75" customHeight="1">
      <c r="A301" s="143"/>
      <c r="B301" s="172"/>
      <c r="C301" s="32" t="s">
        <v>321</v>
      </c>
      <c r="D301" s="33"/>
      <c r="E301" s="29">
        <v>7846</v>
      </c>
      <c r="F301" s="33"/>
      <c r="G301" s="29">
        <v>7848</v>
      </c>
      <c r="H301" s="33"/>
      <c r="I301" s="6">
        <f t="shared" si="52"/>
        <v>2</v>
      </c>
      <c r="J301" s="55">
        <f t="shared" si="53"/>
        <v>0</v>
      </c>
      <c r="K301" s="55">
        <f t="shared" si="54"/>
        <v>4.02</v>
      </c>
      <c r="L301" s="161"/>
      <c r="M301" s="131"/>
    </row>
    <row r="302" spans="1:13" ht="18.75" customHeight="1">
      <c r="A302" s="143"/>
      <c r="B302" s="172"/>
      <c r="C302" s="32" t="s">
        <v>322</v>
      </c>
      <c r="D302" s="33"/>
      <c r="E302" s="32">
        <v>44</v>
      </c>
      <c r="F302" s="33"/>
      <c r="G302" s="32">
        <v>44</v>
      </c>
      <c r="H302" s="33"/>
      <c r="I302" s="6">
        <f t="shared" si="52"/>
        <v>0</v>
      </c>
      <c r="J302" s="55">
        <f t="shared" si="53"/>
        <v>0</v>
      </c>
      <c r="K302" s="55">
        <f t="shared" si="54"/>
        <v>0</v>
      </c>
      <c r="L302" s="162"/>
      <c r="M302" s="131"/>
    </row>
    <row r="303" spans="1:13" ht="18.75" customHeight="1">
      <c r="A303" s="164" t="s">
        <v>632</v>
      </c>
      <c r="B303" s="148" t="s">
        <v>635</v>
      </c>
      <c r="C303" s="32" t="s">
        <v>549</v>
      </c>
      <c r="D303" s="32"/>
      <c r="E303" s="32">
        <v>927</v>
      </c>
      <c r="F303" s="32"/>
      <c r="G303" s="32">
        <v>950</v>
      </c>
      <c r="H303" s="31"/>
      <c r="I303" s="6">
        <f t="shared" si="52"/>
        <v>23</v>
      </c>
      <c r="J303" s="55">
        <f t="shared" si="53"/>
        <v>0</v>
      </c>
      <c r="K303" s="55">
        <f t="shared" si="54"/>
        <v>46.23</v>
      </c>
      <c r="L303" s="160">
        <f>K303+K304+K305</f>
        <v>66.33</v>
      </c>
      <c r="M303" s="131"/>
    </row>
    <row r="304" spans="1:13" ht="18.75" customHeight="1">
      <c r="A304" s="165"/>
      <c r="B304" s="131"/>
      <c r="C304" s="32" t="s">
        <v>321</v>
      </c>
      <c r="D304" s="32"/>
      <c r="E304" s="32">
        <v>170</v>
      </c>
      <c r="F304" s="32"/>
      <c r="G304" s="32">
        <v>180</v>
      </c>
      <c r="H304" s="33"/>
      <c r="I304" s="6">
        <f t="shared" si="52"/>
        <v>10</v>
      </c>
      <c r="J304" s="55">
        <f t="shared" si="53"/>
        <v>0</v>
      </c>
      <c r="K304" s="55">
        <f t="shared" si="54"/>
        <v>20.099999999999998</v>
      </c>
      <c r="L304" s="161"/>
      <c r="M304" s="131"/>
    </row>
    <row r="305" spans="1:13" ht="18.75" customHeight="1">
      <c r="A305" s="166"/>
      <c r="B305" s="132"/>
      <c r="C305" s="32" t="s">
        <v>322</v>
      </c>
      <c r="D305" s="32"/>
      <c r="E305" s="32">
        <v>107</v>
      </c>
      <c r="F305" s="32"/>
      <c r="G305" s="32">
        <v>107</v>
      </c>
      <c r="H305" s="33"/>
      <c r="I305" s="6">
        <f t="shared" si="52"/>
        <v>0</v>
      </c>
      <c r="J305" s="55">
        <f t="shared" si="53"/>
        <v>0</v>
      </c>
      <c r="K305" s="55">
        <f t="shared" si="54"/>
        <v>0</v>
      </c>
      <c r="L305" s="162"/>
      <c r="M305" s="131"/>
    </row>
    <row r="306" spans="1:13" ht="18.75" customHeight="1">
      <c r="A306" s="33"/>
      <c r="B306" s="33"/>
      <c r="C306" s="33"/>
      <c r="D306" s="32"/>
      <c r="E306" s="32"/>
      <c r="F306" s="32"/>
      <c r="G306" s="32"/>
      <c r="H306" s="2"/>
      <c r="I306" s="2"/>
      <c r="J306" s="55"/>
      <c r="K306" s="54"/>
      <c r="L306" s="59"/>
      <c r="M306" s="131"/>
    </row>
    <row r="307" spans="1:13" ht="18.75" customHeight="1">
      <c r="A307" s="33"/>
      <c r="B307" s="33"/>
      <c r="C307" s="33"/>
      <c r="D307" s="33"/>
      <c r="E307" s="33"/>
      <c r="F307" s="33"/>
      <c r="G307" s="32"/>
      <c r="H307" s="33"/>
      <c r="I307" s="33"/>
      <c r="J307" s="60"/>
      <c r="K307" s="59"/>
      <c r="L307" s="59"/>
      <c r="M307" s="131"/>
    </row>
    <row r="308" spans="1:13" ht="18.75" customHeight="1">
      <c r="A308" s="33"/>
      <c r="B308" s="33"/>
      <c r="C308" s="33"/>
      <c r="D308" s="33"/>
      <c r="E308" s="33"/>
      <c r="F308" s="33"/>
      <c r="G308" s="30"/>
      <c r="H308" s="33"/>
      <c r="I308" s="33"/>
      <c r="J308" s="60"/>
      <c r="K308" s="59"/>
      <c r="L308" s="59"/>
      <c r="M308" s="131"/>
    </row>
    <row r="309" spans="1:13" ht="18.75" customHeight="1">
      <c r="A309" s="33"/>
      <c r="B309" s="33"/>
      <c r="C309" s="33"/>
      <c r="D309" s="33"/>
      <c r="E309" s="33"/>
      <c r="F309" s="33"/>
      <c r="G309" s="30"/>
      <c r="H309" s="33"/>
      <c r="I309" s="33"/>
      <c r="J309" s="60"/>
      <c r="K309" s="59"/>
      <c r="L309" s="59"/>
      <c r="M309" s="131"/>
    </row>
    <row r="310" spans="1:13" ht="18.75" customHeight="1">
      <c r="A310" s="33"/>
      <c r="B310" s="33"/>
      <c r="C310" s="33"/>
      <c r="D310" s="33"/>
      <c r="E310" s="33"/>
      <c r="F310" s="33"/>
      <c r="G310" s="30"/>
      <c r="H310" s="33"/>
      <c r="I310" s="33"/>
      <c r="J310" s="60"/>
      <c r="K310" s="59"/>
      <c r="L310" s="59"/>
      <c r="M310" s="131"/>
    </row>
    <row r="311" spans="1:13" ht="18.75" customHeight="1">
      <c r="A311" s="33"/>
      <c r="B311" s="33"/>
      <c r="C311" s="33"/>
      <c r="D311" s="33"/>
      <c r="E311" s="33"/>
      <c r="F311" s="33"/>
      <c r="G311" s="30"/>
      <c r="H311" s="33"/>
      <c r="I311" s="33"/>
      <c r="J311" s="60"/>
      <c r="K311" s="59"/>
      <c r="L311" s="59"/>
      <c r="M311" s="131"/>
    </row>
    <row r="312" spans="1:13" ht="18.75" customHeight="1">
      <c r="A312" s="33"/>
      <c r="B312" s="33"/>
      <c r="C312" s="33"/>
      <c r="D312" s="33"/>
      <c r="E312" s="33"/>
      <c r="F312" s="33"/>
      <c r="G312" s="30"/>
      <c r="H312" s="33"/>
      <c r="I312" s="33"/>
      <c r="J312" s="60"/>
      <c r="K312" s="59"/>
      <c r="L312" s="59"/>
      <c r="M312" s="131"/>
    </row>
    <row r="313" spans="1:13" ht="18.75" customHeight="1">
      <c r="A313" s="33"/>
      <c r="B313" s="33"/>
      <c r="C313" s="33"/>
      <c r="D313" s="33"/>
      <c r="E313" s="33"/>
      <c r="F313" s="33"/>
      <c r="G313" s="30"/>
      <c r="H313" s="33"/>
      <c r="I313" s="33"/>
      <c r="J313" s="60"/>
      <c r="K313" s="59"/>
      <c r="L313" s="59"/>
      <c r="M313" s="131"/>
    </row>
    <row r="314" spans="1:13" ht="18.75" customHeight="1">
      <c r="A314" s="30" t="s">
        <v>905</v>
      </c>
      <c r="B314" s="30"/>
      <c r="C314" s="30"/>
      <c r="D314" s="30"/>
      <c r="E314" s="30"/>
      <c r="F314" s="30"/>
      <c r="G314" s="30"/>
      <c r="H314" s="30"/>
      <c r="I314" s="30"/>
      <c r="J314" s="54"/>
      <c r="K314" s="54">
        <f>SUM(K294:K313)</f>
        <v>281.40000000000003</v>
      </c>
      <c r="L314" s="54">
        <f>SUM(L294:L310)</f>
        <v>281.4</v>
      </c>
      <c r="M314" s="132"/>
    </row>
    <row r="315" spans="1:13" ht="18.75" customHeight="1">
      <c r="A315" s="30" t="s">
        <v>878</v>
      </c>
      <c r="B315" s="30"/>
      <c r="C315" s="30"/>
      <c r="D315" s="30"/>
      <c r="E315" s="30"/>
      <c r="F315" s="30"/>
      <c r="G315" s="30"/>
      <c r="H315" s="30"/>
      <c r="I315" s="30"/>
      <c r="J315" s="59"/>
      <c r="K315" s="59"/>
      <c r="L315" s="59">
        <f>L314+L290+L265+L241+L219+L193+L168+L144+L121+L96+L72+L46+L22</f>
        <v>11351.29</v>
      </c>
      <c r="M315" s="33"/>
    </row>
  </sheetData>
  <mergeCells count="280">
    <mergeCell ref="M295:M314"/>
    <mergeCell ref="B268:B269"/>
    <mergeCell ref="L295:L298"/>
    <mergeCell ref="L300:L302"/>
    <mergeCell ref="L303:L305"/>
    <mergeCell ref="D268:E268"/>
    <mergeCell ref="F268:G268"/>
    <mergeCell ref="J268:L268"/>
    <mergeCell ref="B295:B298"/>
    <mergeCell ref="C268:C269"/>
    <mergeCell ref="M268:M269"/>
    <mergeCell ref="M270:M290"/>
    <mergeCell ref="F292:I292"/>
    <mergeCell ref="K292:M292"/>
    <mergeCell ref="A291:M291"/>
    <mergeCell ref="A279:A281"/>
    <mergeCell ref="B279:B281"/>
    <mergeCell ref="J293:L293"/>
    <mergeCell ref="A268:A269"/>
    <mergeCell ref="H268:I268"/>
    <mergeCell ref="M222:M223"/>
    <mergeCell ref="M224:M241"/>
    <mergeCell ref="K267:M267"/>
    <mergeCell ref="M246:M265"/>
    <mergeCell ref="A227:A229"/>
    <mergeCell ref="M244:M245"/>
    <mergeCell ref="B227:B229"/>
    <mergeCell ref="L189:L192"/>
    <mergeCell ref="H196:I196"/>
    <mergeCell ref="J196:L196"/>
    <mergeCell ref="F195:I195"/>
    <mergeCell ref="D171:E171"/>
    <mergeCell ref="L216:L218"/>
    <mergeCell ref="C196:C197"/>
    <mergeCell ref="L201:L203"/>
    <mergeCell ref="D196:E196"/>
    <mergeCell ref="F196:G196"/>
    <mergeCell ref="L210:L212"/>
    <mergeCell ref="L213:L215"/>
    <mergeCell ref="A194:M194"/>
    <mergeCell ref="A195:B195"/>
    <mergeCell ref="M171:M172"/>
    <mergeCell ref="L173:L175"/>
    <mergeCell ref="A169:M169"/>
    <mergeCell ref="A170:B170"/>
    <mergeCell ref="F170:I170"/>
    <mergeCell ref="K170:M170"/>
    <mergeCell ref="C171:C172"/>
    <mergeCell ref="F171:G171"/>
    <mergeCell ref="H171:I171"/>
    <mergeCell ref="J171:L171"/>
    <mergeCell ref="L165:L167"/>
    <mergeCell ref="L162:L164"/>
    <mergeCell ref="M147:M148"/>
    <mergeCell ref="K74:M74"/>
    <mergeCell ref="L159:L161"/>
    <mergeCell ref="M101:M121"/>
    <mergeCell ref="L132:L133"/>
    <mergeCell ref="L130:L131"/>
    <mergeCell ref="L138:L139"/>
    <mergeCell ref="L141:L142"/>
    <mergeCell ref="J124:L124"/>
    <mergeCell ref="M124:M125"/>
    <mergeCell ref="M126:M144"/>
    <mergeCell ref="L149:L151"/>
    <mergeCell ref="M149:M168"/>
    <mergeCell ref="B92:C92"/>
    <mergeCell ref="H75:I75"/>
    <mergeCell ref="D124:E124"/>
    <mergeCell ref="F124:G124"/>
    <mergeCell ref="H124:I124"/>
    <mergeCell ref="A122:M122"/>
    <mergeCell ref="M25:M26"/>
    <mergeCell ref="L68:L71"/>
    <mergeCell ref="B42:B45"/>
    <mergeCell ref="B34:B37"/>
    <mergeCell ref="C25:C26"/>
    <mergeCell ref="B25:B26"/>
    <mergeCell ref="M27:M46"/>
    <mergeCell ref="L34:L37"/>
    <mergeCell ref="J25:L25"/>
    <mergeCell ref="M3:M4"/>
    <mergeCell ref="M5:M22"/>
    <mergeCell ref="F48:I48"/>
    <mergeCell ref="A22:B22"/>
    <mergeCell ref="A23:M23"/>
    <mergeCell ref="A24:B24"/>
    <mergeCell ref="F24:I24"/>
    <mergeCell ref="K24:M24"/>
    <mergeCell ref="K48:M48"/>
    <mergeCell ref="A48:B48"/>
    <mergeCell ref="F3:G3"/>
    <mergeCell ref="C3:C4"/>
    <mergeCell ref="H3:I3"/>
    <mergeCell ref="J3:L3"/>
    <mergeCell ref="A1:M1"/>
    <mergeCell ref="A2:B2"/>
    <mergeCell ref="F2:I2"/>
    <mergeCell ref="K2:M2"/>
    <mergeCell ref="B300:B302"/>
    <mergeCell ref="B293:B294"/>
    <mergeCell ref="D293:E293"/>
    <mergeCell ref="A3:A4"/>
    <mergeCell ref="B3:B4"/>
    <mergeCell ref="D3:E3"/>
    <mergeCell ref="A242:M242"/>
    <mergeCell ref="A243:B243"/>
    <mergeCell ref="F243:I243"/>
    <mergeCell ref="K243:M243"/>
    <mergeCell ref="M293:M294"/>
    <mergeCell ref="A293:A294"/>
    <mergeCell ref="C49:C50"/>
    <mergeCell ref="C222:C223"/>
    <mergeCell ref="L224:L226"/>
    <mergeCell ref="L227:L229"/>
    <mergeCell ref="L52:L54"/>
    <mergeCell ref="L55:L57"/>
    <mergeCell ref="D75:E75"/>
    <mergeCell ref="B68:B71"/>
    <mergeCell ref="A292:B292"/>
    <mergeCell ref="J75:L75"/>
    <mergeCell ref="F75:G75"/>
    <mergeCell ref="C75:C76"/>
    <mergeCell ref="K123:M123"/>
    <mergeCell ref="A123:B123"/>
    <mergeCell ref="A124:A125"/>
    <mergeCell ref="M75:M76"/>
    <mergeCell ref="A144:B144"/>
    <mergeCell ref="A145:M145"/>
    <mergeCell ref="F293:G293"/>
    <mergeCell ref="C293:C294"/>
    <mergeCell ref="J244:L244"/>
    <mergeCell ref="H222:I222"/>
    <mergeCell ref="J222:L222"/>
    <mergeCell ref="H244:I244"/>
    <mergeCell ref="L230:L232"/>
    <mergeCell ref="H293:I293"/>
    <mergeCell ref="A52:A54"/>
    <mergeCell ref="M77:M96"/>
    <mergeCell ref="D25:E25"/>
    <mergeCell ref="F25:G25"/>
    <mergeCell ref="H25:I25"/>
    <mergeCell ref="A46:B46"/>
    <mergeCell ref="A42:A45"/>
    <mergeCell ref="A25:A26"/>
    <mergeCell ref="A34:A37"/>
    <mergeCell ref="D49:E49"/>
    <mergeCell ref="A49:A50"/>
    <mergeCell ref="B49:B50"/>
    <mergeCell ref="A47:M47"/>
    <mergeCell ref="J49:L49"/>
    <mergeCell ref="M49:M50"/>
    <mergeCell ref="H49:I49"/>
    <mergeCell ref="F49:G49"/>
    <mergeCell ref="C124:C125"/>
    <mergeCell ref="B124:B125"/>
    <mergeCell ref="B99:B100"/>
    <mergeCell ref="L42:L45"/>
    <mergeCell ref="A96:B96"/>
    <mergeCell ref="A74:B74"/>
    <mergeCell ref="F74:I74"/>
    <mergeCell ref="A75:A76"/>
    <mergeCell ref="B75:B76"/>
    <mergeCell ref="B80:C80"/>
    <mergeCell ref="H99:I99"/>
    <mergeCell ref="J99:L99"/>
    <mergeCell ref="M99:M100"/>
    <mergeCell ref="C99:C100"/>
    <mergeCell ref="B132:B133"/>
    <mergeCell ref="B130:B131"/>
    <mergeCell ref="A146:B146"/>
    <mergeCell ref="A97:M97"/>
    <mergeCell ref="A98:B98"/>
    <mergeCell ref="F123:I123"/>
    <mergeCell ref="K146:M146"/>
    <mergeCell ref="A121:B121"/>
    <mergeCell ref="A99:A100"/>
    <mergeCell ref="K98:M98"/>
    <mergeCell ref="D147:E147"/>
    <mergeCell ref="F147:G147"/>
    <mergeCell ref="F146:I146"/>
    <mergeCell ref="B138:B139"/>
    <mergeCell ref="H147:I147"/>
    <mergeCell ref="B147:B148"/>
    <mergeCell ref="C147:C148"/>
    <mergeCell ref="B141:B142"/>
    <mergeCell ref="F99:G99"/>
    <mergeCell ref="D99:E99"/>
    <mergeCell ref="F98:I98"/>
    <mergeCell ref="A55:A57"/>
    <mergeCell ref="A64:A67"/>
    <mergeCell ref="A68:A71"/>
    <mergeCell ref="A73:M73"/>
    <mergeCell ref="M51:M72"/>
    <mergeCell ref="B52:B54"/>
    <mergeCell ref="B55:B57"/>
    <mergeCell ref="B64:B67"/>
    <mergeCell ref="L64:L67"/>
    <mergeCell ref="A72:B72"/>
    <mergeCell ref="A162:A164"/>
    <mergeCell ref="B162:B164"/>
    <mergeCell ref="A149:A151"/>
    <mergeCell ref="A159:A161"/>
    <mergeCell ref="B159:B161"/>
    <mergeCell ref="J147:L147"/>
    <mergeCell ref="A147:A148"/>
    <mergeCell ref="B149:B151"/>
    <mergeCell ref="B165:B167"/>
    <mergeCell ref="A168:B168"/>
    <mergeCell ref="B173:B175"/>
    <mergeCell ref="A165:A167"/>
    <mergeCell ref="A176:A178"/>
    <mergeCell ref="A207:A209"/>
    <mergeCell ref="B171:B172"/>
    <mergeCell ref="A171:A172"/>
    <mergeCell ref="A173:A175"/>
    <mergeCell ref="A196:A197"/>
    <mergeCell ref="B182:B184"/>
    <mergeCell ref="B185:B188"/>
    <mergeCell ref="A179:A181"/>
    <mergeCell ref="K221:M221"/>
    <mergeCell ref="A222:A223"/>
    <mergeCell ref="A224:A226"/>
    <mergeCell ref="B216:B218"/>
    <mergeCell ref="M198:M219"/>
    <mergeCell ref="B198:B200"/>
    <mergeCell ref="A210:A212"/>
    <mergeCell ref="B201:B203"/>
    <mergeCell ref="D222:E222"/>
    <mergeCell ref="B210:B212"/>
    <mergeCell ref="A221:B221"/>
    <mergeCell ref="F222:G222"/>
    <mergeCell ref="B224:B226"/>
    <mergeCell ref="F221:I221"/>
    <mergeCell ref="B222:B223"/>
    <mergeCell ref="A220:M220"/>
    <mergeCell ref="K195:M195"/>
    <mergeCell ref="B196:B197"/>
    <mergeCell ref="B204:B206"/>
    <mergeCell ref="B207:B209"/>
    <mergeCell ref="A198:A200"/>
    <mergeCell ref="A201:A203"/>
    <mergeCell ref="A213:A215"/>
    <mergeCell ref="A219:B219"/>
    <mergeCell ref="A216:A218"/>
    <mergeCell ref="A185:A188"/>
    <mergeCell ref="A189:A192"/>
    <mergeCell ref="B213:B215"/>
    <mergeCell ref="A204:A206"/>
    <mergeCell ref="A193:B193"/>
    <mergeCell ref="A182:A184"/>
    <mergeCell ref="B179:B181"/>
    <mergeCell ref="B230:B232"/>
    <mergeCell ref="A265:B265"/>
    <mergeCell ref="A244:A245"/>
    <mergeCell ref="B244:B245"/>
    <mergeCell ref="A230:A232"/>
    <mergeCell ref="A238:A239"/>
    <mergeCell ref="A241:B241"/>
    <mergeCell ref="B189:B192"/>
    <mergeCell ref="A303:A305"/>
    <mergeCell ref="A295:A298"/>
    <mergeCell ref="A300:A302"/>
    <mergeCell ref="D244:E244"/>
    <mergeCell ref="C244:C245"/>
    <mergeCell ref="A266:M266"/>
    <mergeCell ref="A267:B267"/>
    <mergeCell ref="F267:I267"/>
    <mergeCell ref="F244:G244"/>
    <mergeCell ref="B303:B305"/>
    <mergeCell ref="B176:B178"/>
    <mergeCell ref="L207:L209"/>
    <mergeCell ref="M173:M193"/>
    <mergeCell ref="L179:L181"/>
    <mergeCell ref="L176:L178"/>
    <mergeCell ref="L182:L184"/>
    <mergeCell ref="M196:M197"/>
    <mergeCell ref="L204:L206"/>
    <mergeCell ref="L198:L200"/>
    <mergeCell ref="L185:L188"/>
  </mergeCells>
  <printOptions horizontalCentered="1" verticalCentered="1"/>
  <pageMargins left="0.7480314960629921" right="0.7480314960629921" top="0.63" bottom="0.6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zoomScale="85" zoomScaleNormal="85" workbookViewId="0" topLeftCell="B99">
      <selection activeCell="K64" sqref="K64"/>
    </sheetView>
  </sheetViews>
  <sheetFormatPr defaultColWidth="9.00390625" defaultRowHeight="14.25"/>
  <cols>
    <col min="2" max="2" width="10.125" style="0" customWidth="1"/>
    <col min="4" max="4" width="16.625" style="0" customWidth="1"/>
    <col min="5" max="5" width="9.00390625" style="98" customWidth="1"/>
    <col min="6" max="6" width="11.00390625" style="98" customWidth="1"/>
    <col min="8" max="8" width="9.00390625" style="47" customWidth="1"/>
    <col min="9" max="9" width="10.50390625" style="52" bestFit="1" customWidth="1"/>
    <col min="10" max="10" width="9.50390625" style="52" bestFit="1" customWidth="1"/>
    <col min="11" max="11" width="10.50390625" style="52" bestFit="1" customWidth="1"/>
    <col min="12" max="12" width="15.875" style="0" customWidth="1"/>
  </cols>
  <sheetData>
    <row r="1" spans="1:12" ht="25.5">
      <c r="A1" s="155" t="s">
        <v>1309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87"/>
    </row>
    <row r="2" spans="1:12" ht="14.25">
      <c r="A2" s="187" t="s">
        <v>1310</v>
      </c>
      <c r="B2" s="187"/>
      <c r="C2" s="67"/>
      <c r="D2" s="67"/>
      <c r="E2" s="187" t="s">
        <v>1146</v>
      </c>
      <c r="F2" s="187"/>
      <c r="G2" s="187"/>
      <c r="H2" s="187"/>
      <c r="I2" s="102"/>
      <c r="J2" s="188"/>
      <c r="K2" s="188"/>
      <c r="L2" s="188"/>
    </row>
    <row r="3" spans="1:12" ht="18" customHeight="1">
      <c r="A3" s="185" t="s">
        <v>1311</v>
      </c>
      <c r="B3" s="179" t="s">
        <v>1312</v>
      </c>
      <c r="C3" s="179" t="s">
        <v>1313</v>
      </c>
      <c r="D3" s="179"/>
      <c r="E3" s="186" t="s">
        <v>1314</v>
      </c>
      <c r="F3" s="186"/>
      <c r="G3" s="179" t="s">
        <v>1315</v>
      </c>
      <c r="H3" s="179"/>
      <c r="I3" s="183" t="s">
        <v>1316</v>
      </c>
      <c r="J3" s="183"/>
      <c r="K3" s="183"/>
      <c r="L3" s="179" t="s">
        <v>1317</v>
      </c>
    </row>
    <row r="4" spans="1:12" ht="18" customHeight="1">
      <c r="A4" s="185"/>
      <c r="B4" s="179"/>
      <c r="C4" s="14" t="s">
        <v>1318</v>
      </c>
      <c r="D4" s="14" t="s">
        <v>1319</v>
      </c>
      <c r="E4" s="96" t="s">
        <v>1318</v>
      </c>
      <c r="F4" s="96" t="s">
        <v>1319</v>
      </c>
      <c r="G4" s="14" t="s">
        <v>1318</v>
      </c>
      <c r="H4" s="73" t="s">
        <v>1319</v>
      </c>
      <c r="I4" s="104" t="s">
        <v>1320</v>
      </c>
      <c r="J4" s="104" t="s">
        <v>1321</v>
      </c>
      <c r="K4" s="104" t="s">
        <v>1322</v>
      </c>
      <c r="L4" s="179"/>
    </row>
    <row r="5" spans="1:12" ht="18" customHeight="1">
      <c r="A5" s="15" t="s">
        <v>1323</v>
      </c>
      <c r="B5" s="14" t="s">
        <v>1324</v>
      </c>
      <c r="C5" s="96"/>
      <c r="D5" s="14" t="s">
        <v>1325</v>
      </c>
      <c r="E5" s="96"/>
      <c r="F5" s="96"/>
      <c r="G5" s="6"/>
      <c r="H5" s="73"/>
      <c r="I5" s="55"/>
      <c r="J5" s="104"/>
      <c r="K5" s="105"/>
      <c r="L5" s="184" t="s">
        <v>1300</v>
      </c>
    </row>
    <row r="6" spans="1:12" ht="18" customHeight="1">
      <c r="A6" s="15" t="s">
        <v>1326</v>
      </c>
      <c r="B6" s="14" t="s">
        <v>1327</v>
      </c>
      <c r="C6" s="96">
        <v>1368</v>
      </c>
      <c r="D6" s="14">
        <v>5</v>
      </c>
      <c r="E6" s="96">
        <v>2105</v>
      </c>
      <c r="F6" s="96"/>
      <c r="G6" s="6">
        <f>E6-C6</f>
        <v>737</v>
      </c>
      <c r="H6" s="73">
        <f>D6*3*6</f>
        <v>90</v>
      </c>
      <c r="I6" s="55">
        <f>G6*0.589</f>
        <v>434.09299999999996</v>
      </c>
      <c r="J6" s="104">
        <f>H6*2.01</f>
        <v>180.89999999999998</v>
      </c>
      <c r="K6" s="105">
        <f>I6+J6</f>
        <v>614.9929999999999</v>
      </c>
      <c r="L6" s="184"/>
    </row>
    <row r="7" spans="1:12" ht="18" customHeight="1">
      <c r="A7" s="15" t="s">
        <v>914</v>
      </c>
      <c r="B7" s="14" t="s">
        <v>1328</v>
      </c>
      <c r="C7" s="96">
        <v>201</v>
      </c>
      <c r="D7" s="14">
        <v>3</v>
      </c>
      <c r="E7" s="96">
        <v>603</v>
      </c>
      <c r="F7" s="96"/>
      <c r="G7" s="6">
        <f aca="true" t="shared" si="0" ref="G7:G22">E7-C7</f>
        <v>402</v>
      </c>
      <c r="H7" s="73">
        <f aca="true" t="shared" si="1" ref="H7:H22">D7*3*6</f>
        <v>54</v>
      </c>
      <c r="I7" s="55">
        <f aca="true" t="shared" si="2" ref="I7:I22">G7*0.589</f>
        <v>236.778</v>
      </c>
      <c r="J7" s="104">
        <f aca="true" t="shared" si="3" ref="J7:J22">H7*2.01</f>
        <v>108.53999999999999</v>
      </c>
      <c r="K7" s="105">
        <f aca="true" t="shared" si="4" ref="K7:K22">I7+J7</f>
        <v>345.318</v>
      </c>
      <c r="L7" s="184"/>
    </row>
    <row r="8" spans="1:12" ht="18" customHeight="1">
      <c r="A8" s="15" t="s">
        <v>915</v>
      </c>
      <c r="B8" s="14" t="s">
        <v>1329</v>
      </c>
      <c r="C8" s="96">
        <v>417</v>
      </c>
      <c r="D8" s="14">
        <v>3</v>
      </c>
      <c r="E8" s="96">
        <v>557</v>
      </c>
      <c r="F8" s="96"/>
      <c r="G8" s="6">
        <f t="shared" si="0"/>
        <v>140</v>
      </c>
      <c r="H8" s="73">
        <f t="shared" si="1"/>
        <v>54</v>
      </c>
      <c r="I8" s="55">
        <f t="shared" si="2"/>
        <v>82.46</v>
      </c>
      <c r="J8" s="104">
        <f t="shared" si="3"/>
        <v>108.53999999999999</v>
      </c>
      <c r="K8" s="105">
        <f t="shared" si="4"/>
        <v>191</v>
      </c>
      <c r="L8" s="184"/>
    </row>
    <row r="9" spans="1:12" ht="18" customHeight="1">
      <c r="A9" s="15" t="s">
        <v>916</v>
      </c>
      <c r="B9" s="14" t="s">
        <v>1330</v>
      </c>
      <c r="C9" s="96">
        <v>6312</v>
      </c>
      <c r="D9" s="14">
        <v>2</v>
      </c>
      <c r="E9" s="96">
        <v>7359</v>
      </c>
      <c r="F9" s="96"/>
      <c r="G9" s="6">
        <f t="shared" si="0"/>
        <v>1047</v>
      </c>
      <c r="H9" s="73">
        <f t="shared" si="1"/>
        <v>36</v>
      </c>
      <c r="I9" s="55">
        <f t="shared" si="2"/>
        <v>616.683</v>
      </c>
      <c r="J9" s="104">
        <f t="shared" si="3"/>
        <v>72.35999999999999</v>
      </c>
      <c r="K9" s="105">
        <f t="shared" si="4"/>
        <v>689.043</v>
      </c>
      <c r="L9" s="184"/>
    </row>
    <row r="10" spans="1:12" ht="18" customHeight="1">
      <c r="A10" s="15" t="s">
        <v>917</v>
      </c>
      <c r="B10" s="14" t="s">
        <v>1331</v>
      </c>
      <c r="C10" s="96">
        <v>6020</v>
      </c>
      <c r="D10" s="14">
        <v>1</v>
      </c>
      <c r="E10" s="96">
        <v>6530</v>
      </c>
      <c r="F10" s="96"/>
      <c r="G10" s="6">
        <f t="shared" si="0"/>
        <v>510</v>
      </c>
      <c r="H10" s="73">
        <f t="shared" si="1"/>
        <v>18</v>
      </c>
      <c r="I10" s="55">
        <f t="shared" si="2"/>
        <v>300.39</v>
      </c>
      <c r="J10" s="104">
        <f t="shared" si="3"/>
        <v>36.17999999999999</v>
      </c>
      <c r="K10" s="105">
        <f t="shared" si="4"/>
        <v>336.57</v>
      </c>
      <c r="L10" s="184"/>
    </row>
    <row r="11" spans="1:12" ht="18" customHeight="1">
      <c r="A11" s="15" t="s">
        <v>918</v>
      </c>
      <c r="B11" s="14" t="s">
        <v>1332</v>
      </c>
      <c r="C11" s="96">
        <v>2209</v>
      </c>
      <c r="D11" s="14">
        <v>3</v>
      </c>
      <c r="E11" s="96">
        <v>3780</v>
      </c>
      <c r="F11" s="96"/>
      <c r="G11" s="6">
        <f t="shared" si="0"/>
        <v>1571</v>
      </c>
      <c r="H11" s="73">
        <f t="shared" si="1"/>
        <v>54</v>
      </c>
      <c r="I11" s="55">
        <f t="shared" si="2"/>
        <v>925.319</v>
      </c>
      <c r="J11" s="104">
        <f t="shared" si="3"/>
        <v>108.53999999999999</v>
      </c>
      <c r="K11" s="105">
        <f t="shared" si="4"/>
        <v>1033.859</v>
      </c>
      <c r="L11" s="184"/>
    </row>
    <row r="12" spans="1:12" ht="18" customHeight="1">
      <c r="A12" s="15" t="s">
        <v>919</v>
      </c>
      <c r="B12" s="14" t="s">
        <v>1333</v>
      </c>
      <c r="C12" s="96">
        <v>7425</v>
      </c>
      <c r="D12" s="14">
        <v>3</v>
      </c>
      <c r="E12" s="96">
        <v>8125</v>
      </c>
      <c r="F12" s="96"/>
      <c r="G12" s="6">
        <f t="shared" si="0"/>
        <v>700</v>
      </c>
      <c r="H12" s="73">
        <f t="shared" si="1"/>
        <v>54</v>
      </c>
      <c r="I12" s="55">
        <f t="shared" si="2"/>
        <v>412.29999999999995</v>
      </c>
      <c r="J12" s="104">
        <f t="shared" si="3"/>
        <v>108.53999999999999</v>
      </c>
      <c r="K12" s="105">
        <f t="shared" si="4"/>
        <v>520.8399999999999</v>
      </c>
      <c r="L12" s="184"/>
    </row>
    <row r="13" spans="1:12" ht="18" customHeight="1">
      <c r="A13" s="15" t="s">
        <v>920</v>
      </c>
      <c r="B13" s="14" t="s">
        <v>1334</v>
      </c>
      <c r="C13" s="96">
        <v>3643</v>
      </c>
      <c r="D13" s="14">
        <v>1</v>
      </c>
      <c r="E13" s="96">
        <v>3780</v>
      </c>
      <c r="F13" s="96"/>
      <c r="G13" s="6">
        <f t="shared" si="0"/>
        <v>137</v>
      </c>
      <c r="H13" s="73">
        <f t="shared" si="1"/>
        <v>18</v>
      </c>
      <c r="I13" s="55">
        <f t="shared" si="2"/>
        <v>80.693</v>
      </c>
      <c r="J13" s="104">
        <f t="shared" si="3"/>
        <v>36.17999999999999</v>
      </c>
      <c r="K13" s="105">
        <f t="shared" si="4"/>
        <v>116.87299999999999</v>
      </c>
      <c r="L13" s="184"/>
    </row>
    <row r="14" spans="1:12" ht="18" customHeight="1">
      <c r="A14" s="15" t="s">
        <v>921</v>
      </c>
      <c r="B14" s="14" t="s">
        <v>1335</v>
      </c>
      <c r="C14" s="96">
        <v>6021</v>
      </c>
      <c r="D14" s="14">
        <v>3</v>
      </c>
      <c r="E14" s="96">
        <v>6530</v>
      </c>
      <c r="F14" s="96"/>
      <c r="G14" s="6">
        <f t="shared" si="0"/>
        <v>509</v>
      </c>
      <c r="H14" s="73">
        <f t="shared" si="1"/>
        <v>54</v>
      </c>
      <c r="I14" s="55">
        <f t="shared" si="2"/>
        <v>299.801</v>
      </c>
      <c r="J14" s="104">
        <f t="shared" si="3"/>
        <v>108.53999999999999</v>
      </c>
      <c r="K14" s="105">
        <f t="shared" si="4"/>
        <v>408.341</v>
      </c>
      <c r="L14" s="184"/>
    </row>
    <row r="15" spans="1:12" ht="18" customHeight="1">
      <c r="A15" s="15" t="s">
        <v>88</v>
      </c>
      <c r="B15" s="14" t="s">
        <v>1336</v>
      </c>
      <c r="C15" s="96">
        <v>7538</v>
      </c>
      <c r="D15" s="14" t="s">
        <v>1337</v>
      </c>
      <c r="E15" s="96">
        <v>7538</v>
      </c>
      <c r="F15" s="96"/>
      <c r="G15" s="6">
        <f t="shared" si="0"/>
        <v>0</v>
      </c>
      <c r="H15" s="73">
        <v>0</v>
      </c>
      <c r="I15" s="55">
        <f t="shared" si="2"/>
        <v>0</v>
      </c>
      <c r="J15" s="104">
        <f t="shared" si="3"/>
        <v>0</v>
      </c>
      <c r="K15" s="105">
        <f t="shared" si="4"/>
        <v>0</v>
      </c>
      <c r="L15" s="184"/>
    </row>
    <row r="16" spans="1:12" ht="18" customHeight="1">
      <c r="A16" s="15" t="s">
        <v>89</v>
      </c>
      <c r="B16" s="14" t="s">
        <v>1338</v>
      </c>
      <c r="C16" s="96">
        <v>4500</v>
      </c>
      <c r="D16" s="14">
        <v>1</v>
      </c>
      <c r="E16" s="96">
        <v>4820</v>
      </c>
      <c r="F16" s="96"/>
      <c r="G16" s="6">
        <f t="shared" si="0"/>
        <v>320</v>
      </c>
      <c r="H16" s="73">
        <f t="shared" si="1"/>
        <v>18</v>
      </c>
      <c r="I16" s="55">
        <f t="shared" si="2"/>
        <v>188.48</v>
      </c>
      <c r="J16" s="104">
        <f t="shared" si="3"/>
        <v>36.17999999999999</v>
      </c>
      <c r="K16" s="105">
        <f t="shared" si="4"/>
        <v>224.65999999999997</v>
      </c>
      <c r="L16" s="184"/>
    </row>
    <row r="17" spans="1:12" ht="18" customHeight="1">
      <c r="A17" s="15" t="s">
        <v>90</v>
      </c>
      <c r="B17" s="14" t="s">
        <v>1339</v>
      </c>
      <c r="C17" s="96">
        <v>1915</v>
      </c>
      <c r="D17" s="14">
        <v>2</v>
      </c>
      <c r="E17" s="96">
        <v>2041</v>
      </c>
      <c r="F17" s="96"/>
      <c r="G17" s="6">
        <f t="shared" si="0"/>
        <v>126</v>
      </c>
      <c r="H17" s="73">
        <f t="shared" si="1"/>
        <v>36</v>
      </c>
      <c r="I17" s="55">
        <f t="shared" si="2"/>
        <v>74.214</v>
      </c>
      <c r="J17" s="104">
        <f t="shared" si="3"/>
        <v>72.35999999999999</v>
      </c>
      <c r="K17" s="105">
        <f t="shared" si="4"/>
        <v>146.57399999999998</v>
      </c>
      <c r="L17" s="184"/>
    </row>
    <row r="18" spans="1:12" ht="18" customHeight="1">
      <c r="A18" s="15" t="s">
        <v>91</v>
      </c>
      <c r="B18" s="14" t="s">
        <v>1340</v>
      </c>
      <c r="C18" s="96"/>
      <c r="D18" s="14">
        <v>3</v>
      </c>
      <c r="E18" s="96">
        <v>615</v>
      </c>
      <c r="F18" s="96"/>
      <c r="G18" s="6">
        <f t="shared" si="0"/>
        <v>615</v>
      </c>
      <c r="H18" s="73">
        <f t="shared" si="1"/>
        <v>54</v>
      </c>
      <c r="I18" s="55">
        <f t="shared" si="2"/>
        <v>362.23499999999996</v>
      </c>
      <c r="J18" s="104">
        <f t="shared" si="3"/>
        <v>108.53999999999999</v>
      </c>
      <c r="K18" s="105">
        <f t="shared" si="4"/>
        <v>470.775</v>
      </c>
      <c r="L18" s="184"/>
    </row>
    <row r="19" spans="1:12" ht="18" customHeight="1">
      <c r="A19" s="15" t="s">
        <v>92</v>
      </c>
      <c r="B19" s="14" t="s">
        <v>1341</v>
      </c>
      <c r="C19" s="96">
        <v>8930</v>
      </c>
      <c r="D19" s="14">
        <v>3</v>
      </c>
      <c r="E19" s="96">
        <v>9215</v>
      </c>
      <c r="F19" s="96"/>
      <c r="G19" s="6">
        <f t="shared" si="0"/>
        <v>285</v>
      </c>
      <c r="H19" s="73">
        <f t="shared" si="1"/>
        <v>54</v>
      </c>
      <c r="I19" s="55">
        <f t="shared" si="2"/>
        <v>167.86499999999998</v>
      </c>
      <c r="J19" s="104">
        <f t="shared" si="3"/>
        <v>108.53999999999999</v>
      </c>
      <c r="K19" s="105">
        <f t="shared" si="4"/>
        <v>276.405</v>
      </c>
      <c r="L19" s="184"/>
    </row>
    <row r="20" spans="1:12" ht="18" customHeight="1">
      <c r="A20" s="15" t="s">
        <v>93</v>
      </c>
      <c r="B20" s="14" t="s">
        <v>1342</v>
      </c>
      <c r="C20" s="96"/>
      <c r="D20" s="14"/>
      <c r="E20" s="96"/>
      <c r="F20" s="96"/>
      <c r="G20" s="6">
        <f t="shared" si="0"/>
        <v>0</v>
      </c>
      <c r="H20" s="73">
        <f t="shared" si="1"/>
        <v>0</v>
      </c>
      <c r="I20" s="55">
        <f t="shared" si="2"/>
        <v>0</v>
      </c>
      <c r="J20" s="104">
        <f t="shared" si="3"/>
        <v>0</v>
      </c>
      <c r="K20" s="105">
        <f t="shared" si="4"/>
        <v>0</v>
      </c>
      <c r="L20" s="184"/>
    </row>
    <row r="21" spans="1:12" ht="18" customHeight="1">
      <c r="A21" s="15" t="s">
        <v>94</v>
      </c>
      <c r="B21" s="14" t="s">
        <v>1343</v>
      </c>
      <c r="C21" s="96"/>
      <c r="D21" s="14"/>
      <c r="E21" s="96"/>
      <c r="F21" s="96"/>
      <c r="G21" s="6">
        <f t="shared" si="0"/>
        <v>0</v>
      </c>
      <c r="H21" s="73">
        <f t="shared" si="1"/>
        <v>0</v>
      </c>
      <c r="I21" s="55">
        <f t="shared" si="2"/>
        <v>0</v>
      </c>
      <c r="J21" s="104">
        <f t="shared" si="3"/>
        <v>0</v>
      </c>
      <c r="K21" s="105">
        <f t="shared" si="4"/>
        <v>0</v>
      </c>
      <c r="L21" s="184"/>
    </row>
    <row r="22" spans="1:12" ht="18" customHeight="1">
      <c r="A22" s="15" t="s">
        <v>95</v>
      </c>
      <c r="B22" s="14" t="s">
        <v>1344</v>
      </c>
      <c r="C22" s="96">
        <v>7749</v>
      </c>
      <c r="D22" s="14"/>
      <c r="E22" s="96">
        <v>7749</v>
      </c>
      <c r="F22" s="96"/>
      <c r="G22" s="6">
        <f t="shared" si="0"/>
        <v>0</v>
      </c>
      <c r="H22" s="73">
        <f t="shared" si="1"/>
        <v>0</v>
      </c>
      <c r="I22" s="55">
        <f t="shared" si="2"/>
        <v>0</v>
      </c>
      <c r="J22" s="104">
        <f t="shared" si="3"/>
        <v>0</v>
      </c>
      <c r="K22" s="105">
        <f t="shared" si="4"/>
        <v>0</v>
      </c>
      <c r="L22" s="184"/>
    </row>
    <row r="23" spans="1:12" ht="18" customHeight="1">
      <c r="A23" s="179" t="s">
        <v>1322</v>
      </c>
      <c r="B23" s="179"/>
      <c r="C23" s="66"/>
      <c r="D23" s="66"/>
      <c r="E23" s="107"/>
      <c r="F23" s="107"/>
      <c r="G23" s="66"/>
      <c r="H23" s="108"/>
      <c r="I23" s="109">
        <f>SUM(I6:I22)</f>
        <v>4181.311000000001</v>
      </c>
      <c r="J23" s="109">
        <f>SUM(J6:J22)</f>
        <v>1193.9399999999998</v>
      </c>
      <c r="K23" s="109">
        <f>SUM(K6:K22)</f>
        <v>5375.250999999998</v>
      </c>
      <c r="L23" s="184"/>
    </row>
    <row r="24" spans="1:12" ht="25.5">
      <c r="A24" s="155" t="s">
        <v>1309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87"/>
    </row>
    <row r="25" spans="1:12" ht="14.25">
      <c r="A25" s="187" t="s">
        <v>1310</v>
      </c>
      <c r="B25" s="187"/>
      <c r="C25" s="67"/>
      <c r="D25" s="67"/>
      <c r="E25" s="187" t="s">
        <v>1146</v>
      </c>
      <c r="F25" s="187"/>
      <c r="G25" s="187"/>
      <c r="H25" s="187"/>
      <c r="I25" s="102"/>
      <c r="J25" s="188"/>
      <c r="K25" s="188"/>
      <c r="L25" s="188"/>
    </row>
    <row r="26" spans="1:12" ht="18" customHeight="1">
      <c r="A26" s="185" t="s">
        <v>1311</v>
      </c>
      <c r="B26" s="179" t="s">
        <v>1312</v>
      </c>
      <c r="C26" s="179" t="s">
        <v>1313</v>
      </c>
      <c r="D26" s="179"/>
      <c r="E26" s="186" t="s">
        <v>1314</v>
      </c>
      <c r="F26" s="186"/>
      <c r="G26" s="179" t="s">
        <v>1315</v>
      </c>
      <c r="H26" s="179"/>
      <c r="I26" s="183" t="s">
        <v>1316</v>
      </c>
      <c r="J26" s="183"/>
      <c r="K26" s="183"/>
      <c r="L26" s="179" t="s">
        <v>1317</v>
      </c>
    </row>
    <row r="27" spans="1:12" ht="18" customHeight="1">
      <c r="A27" s="185"/>
      <c r="B27" s="179"/>
      <c r="C27" s="14" t="s">
        <v>1318</v>
      </c>
      <c r="D27" s="14" t="s">
        <v>1319</v>
      </c>
      <c r="E27" s="96" t="s">
        <v>1318</v>
      </c>
      <c r="F27" s="96" t="s">
        <v>1319</v>
      </c>
      <c r="G27" s="14" t="s">
        <v>1318</v>
      </c>
      <c r="H27" s="73" t="s">
        <v>1319</v>
      </c>
      <c r="I27" s="104" t="s">
        <v>1320</v>
      </c>
      <c r="J27" s="104" t="s">
        <v>1321</v>
      </c>
      <c r="K27" s="104" t="s">
        <v>1322</v>
      </c>
      <c r="L27" s="179"/>
    </row>
    <row r="28" spans="1:12" ht="18" customHeight="1">
      <c r="A28" s="15" t="s">
        <v>1345</v>
      </c>
      <c r="B28" s="14" t="s">
        <v>1346</v>
      </c>
      <c r="C28" s="96">
        <v>823</v>
      </c>
      <c r="D28" s="14" t="s">
        <v>1347</v>
      </c>
      <c r="E28" s="96">
        <v>1545</v>
      </c>
      <c r="F28" s="96"/>
      <c r="G28" s="6">
        <f>E28-C28</f>
        <v>722</v>
      </c>
      <c r="H28" s="73">
        <v>0</v>
      </c>
      <c r="I28" s="55">
        <f>G28*0.589</f>
        <v>425.258</v>
      </c>
      <c r="J28" s="104">
        <f>H28*2.01</f>
        <v>0</v>
      </c>
      <c r="K28" s="105">
        <f>I28+J28</f>
        <v>425.258</v>
      </c>
      <c r="L28" s="184" t="s">
        <v>1300</v>
      </c>
    </row>
    <row r="29" spans="1:12" ht="18" customHeight="1">
      <c r="A29" s="15" t="s">
        <v>1348</v>
      </c>
      <c r="B29" s="14" t="s">
        <v>1349</v>
      </c>
      <c r="C29" s="96">
        <v>7672</v>
      </c>
      <c r="D29" s="14">
        <v>2</v>
      </c>
      <c r="E29" s="96">
        <v>7763</v>
      </c>
      <c r="F29" s="96"/>
      <c r="G29" s="6">
        <f aca="true" t="shared" si="5" ref="G29:G45">E29-C29</f>
        <v>91</v>
      </c>
      <c r="H29" s="73">
        <f aca="true" t="shared" si="6" ref="H29:H43">D29*3*6</f>
        <v>36</v>
      </c>
      <c r="I29" s="55">
        <f aca="true" t="shared" si="7" ref="I29:I45">G29*0.589</f>
        <v>53.599</v>
      </c>
      <c r="J29" s="104">
        <f aca="true" t="shared" si="8" ref="J29:J45">H29*2.01</f>
        <v>72.35999999999999</v>
      </c>
      <c r="K29" s="105">
        <f aca="true" t="shared" si="9" ref="K29:K45">I29+J29</f>
        <v>125.95899999999997</v>
      </c>
      <c r="L29" s="184"/>
    </row>
    <row r="30" spans="1:12" ht="18" customHeight="1">
      <c r="A30" s="15" t="s">
        <v>923</v>
      </c>
      <c r="B30" s="14" t="s">
        <v>1350</v>
      </c>
      <c r="C30" s="96">
        <v>856</v>
      </c>
      <c r="D30" s="14">
        <v>2</v>
      </c>
      <c r="E30" s="96">
        <v>1345</v>
      </c>
      <c r="F30" s="96"/>
      <c r="G30" s="6">
        <f t="shared" si="5"/>
        <v>489</v>
      </c>
      <c r="H30" s="73">
        <f t="shared" si="6"/>
        <v>36</v>
      </c>
      <c r="I30" s="55">
        <f t="shared" si="7"/>
        <v>288.02099999999996</v>
      </c>
      <c r="J30" s="104">
        <f t="shared" si="8"/>
        <v>72.35999999999999</v>
      </c>
      <c r="K30" s="105">
        <f t="shared" si="9"/>
        <v>360.381</v>
      </c>
      <c r="L30" s="184"/>
    </row>
    <row r="31" spans="1:12" ht="18" customHeight="1">
      <c r="A31" s="15" t="s">
        <v>924</v>
      </c>
      <c r="B31" s="14" t="s">
        <v>1351</v>
      </c>
      <c r="C31" s="96">
        <v>9533</v>
      </c>
      <c r="D31" s="14">
        <v>1</v>
      </c>
      <c r="E31" s="96">
        <v>9850</v>
      </c>
      <c r="F31" s="96"/>
      <c r="G31" s="6">
        <f t="shared" si="5"/>
        <v>317</v>
      </c>
      <c r="H31" s="73">
        <f t="shared" si="6"/>
        <v>18</v>
      </c>
      <c r="I31" s="55">
        <f t="shared" si="7"/>
        <v>186.713</v>
      </c>
      <c r="J31" s="104">
        <f t="shared" si="8"/>
        <v>36.17999999999999</v>
      </c>
      <c r="K31" s="105">
        <f t="shared" si="9"/>
        <v>222.89299999999997</v>
      </c>
      <c r="L31" s="184"/>
    </row>
    <row r="32" spans="1:12" ht="18" customHeight="1">
      <c r="A32" s="15" t="s">
        <v>925</v>
      </c>
      <c r="B32" s="14" t="s">
        <v>1352</v>
      </c>
      <c r="C32" s="96">
        <v>2010</v>
      </c>
      <c r="D32" s="14">
        <v>2</v>
      </c>
      <c r="E32" s="96">
        <v>2640</v>
      </c>
      <c r="F32" s="96"/>
      <c r="G32" s="6">
        <f t="shared" si="5"/>
        <v>630</v>
      </c>
      <c r="H32" s="73">
        <f t="shared" si="6"/>
        <v>36</v>
      </c>
      <c r="I32" s="55">
        <f t="shared" si="7"/>
        <v>371.07</v>
      </c>
      <c r="J32" s="104">
        <f t="shared" si="8"/>
        <v>72.35999999999999</v>
      </c>
      <c r="K32" s="105">
        <f t="shared" si="9"/>
        <v>443.42999999999995</v>
      </c>
      <c r="L32" s="184"/>
    </row>
    <row r="33" spans="1:12" ht="18" customHeight="1">
      <c r="A33" s="15" t="s">
        <v>926</v>
      </c>
      <c r="B33" s="14" t="s">
        <v>1353</v>
      </c>
      <c r="C33" s="96">
        <v>8973</v>
      </c>
      <c r="D33" s="14" t="s">
        <v>1354</v>
      </c>
      <c r="E33" s="96">
        <v>8973</v>
      </c>
      <c r="F33" s="96"/>
      <c r="G33" s="6">
        <f t="shared" si="5"/>
        <v>0</v>
      </c>
      <c r="H33" s="73">
        <v>0</v>
      </c>
      <c r="I33" s="55">
        <f t="shared" si="7"/>
        <v>0</v>
      </c>
      <c r="J33" s="104">
        <f t="shared" si="8"/>
        <v>0</v>
      </c>
      <c r="K33" s="105">
        <f t="shared" si="9"/>
        <v>0</v>
      </c>
      <c r="L33" s="184"/>
    </row>
    <row r="34" spans="1:12" ht="18" customHeight="1">
      <c r="A34" s="15" t="s">
        <v>927</v>
      </c>
      <c r="B34" s="14" t="s">
        <v>1355</v>
      </c>
      <c r="C34" s="96">
        <v>2008</v>
      </c>
      <c r="D34" s="14">
        <v>4</v>
      </c>
      <c r="E34" s="96">
        <v>2008</v>
      </c>
      <c r="F34" s="96"/>
      <c r="G34" s="6">
        <f t="shared" si="5"/>
        <v>0</v>
      </c>
      <c r="H34" s="73">
        <f t="shared" si="6"/>
        <v>72</v>
      </c>
      <c r="I34" s="55">
        <f t="shared" si="7"/>
        <v>0</v>
      </c>
      <c r="J34" s="104">
        <f t="shared" si="8"/>
        <v>144.71999999999997</v>
      </c>
      <c r="K34" s="105">
        <f t="shared" si="9"/>
        <v>144.71999999999997</v>
      </c>
      <c r="L34" s="184"/>
    </row>
    <row r="35" spans="1:12" ht="18" customHeight="1">
      <c r="A35" s="15" t="s">
        <v>928</v>
      </c>
      <c r="B35" s="14" t="s">
        <v>1356</v>
      </c>
      <c r="C35" s="96">
        <v>2647</v>
      </c>
      <c r="D35" s="14">
        <v>2</v>
      </c>
      <c r="E35" s="96">
        <v>4598</v>
      </c>
      <c r="F35" s="96"/>
      <c r="G35" s="6">
        <f t="shared" si="5"/>
        <v>1951</v>
      </c>
      <c r="H35" s="73">
        <f t="shared" si="6"/>
        <v>36</v>
      </c>
      <c r="I35" s="55">
        <f t="shared" si="7"/>
        <v>1149.139</v>
      </c>
      <c r="J35" s="104">
        <f t="shared" si="8"/>
        <v>72.35999999999999</v>
      </c>
      <c r="K35" s="105">
        <f t="shared" si="9"/>
        <v>1221.4989999999998</v>
      </c>
      <c r="L35" s="184"/>
    </row>
    <row r="36" spans="1:12" ht="18" customHeight="1">
      <c r="A36" s="15" t="s">
        <v>929</v>
      </c>
      <c r="B36" s="14" t="s">
        <v>1357</v>
      </c>
      <c r="C36" s="96">
        <v>905</v>
      </c>
      <c r="D36" s="14">
        <v>3</v>
      </c>
      <c r="E36" s="96">
        <v>905</v>
      </c>
      <c r="F36" s="96"/>
      <c r="G36" s="6">
        <f t="shared" si="5"/>
        <v>0</v>
      </c>
      <c r="H36" s="73">
        <f t="shared" si="6"/>
        <v>54</v>
      </c>
      <c r="I36" s="55">
        <f t="shared" si="7"/>
        <v>0</v>
      </c>
      <c r="J36" s="104">
        <f t="shared" si="8"/>
        <v>108.53999999999999</v>
      </c>
      <c r="K36" s="105">
        <f t="shared" si="9"/>
        <v>108.53999999999999</v>
      </c>
      <c r="L36" s="184"/>
    </row>
    <row r="37" spans="1:12" ht="18" customHeight="1">
      <c r="A37" s="15" t="s">
        <v>1358</v>
      </c>
      <c r="B37" s="14" t="s">
        <v>1359</v>
      </c>
      <c r="C37" s="96">
        <v>1040</v>
      </c>
      <c r="D37" s="14">
        <v>2</v>
      </c>
      <c r="E37" s="96">
        <v>71</v>
      </c>
      <c r="F37" s="96"/>
      <c r="G37" s="6">
        <v>71</v>
      </c>
      <c r="H37" s="73">
        <f t="shared" si="6"/>
        <v>36</v>
      </c>
      <c r="I37" s="55">
        <f t="shared" si="7"/>
        <v>41.818999999999996</v>
      </c>
      <c r="J37" s="104">
        <f t="shared" si="8"/>
        <v>72.35999999999999</v>
      </c>
      <c r="K37" s="105">
        <f t="shared" si="9"/>
        <v>114.17899999999997</v>
      </c>
      <c r="L37" s="184"/>
    </row>
    <row r="38" spans="1:12" ht="18" customHeight="1">
      <c r="A38" s="15" t="s">
        <v>97</v>
      </c>
      <c r="B38" s="14" t="s">
        <v>1360</v>
      </c>
      <c r="C38" s="96">
        <v>1352</v>
      </c>
      <c r="D38" s="14">
        <v>3</v>
      </c>
      <c r="E38" s="96">
        <v>2218</v>
      </c>
      <c r="F38" s="96"/>
      <c r="G38" s="6">
        <f t="shared" si="5"/>
        <v>866</v>
      </c>
      <c r="H38" s="73">
        <f t="shared" si="6"/>
        <v>54</v>
      </c>
      <c r="I38" s="55">
        <f t="shared" si="7"/>
        <v>510.07399999999996</v>
      </c>
      <c r="J38" s="104">
        <f t="shared" si="8"/>
        <v>108.53999999999999</v>
      </c>
      <c r="K38" s="105">
        <f t="shared" si="9"/>
        <v>618.6139999999999</v>
      </c>
      <c r="L38" s="184"/>
    </row>
    <row r="39" spans="1:12" ht="18" customHeight="1">
      <c r="A39" s="15" t="s">
        <v>98</v>
      </c>
      <c r="B39" s="14" t="s">
        <v>1361</v>
      </c>
      <c r="C39" s="96">
        <v>1420</v>
      </c>
      <c r="D39" s="14">
        <v>1</v>
      </c>
      <c r="E39" s="96">
        <v>1850</v>
      </c>
      <c r="F39" s="96"/>
      <c r="G39" s="6">
        <f t="shared" si="5"/>
        <v>430</v>
      </c>
      <c r="H39" s="73">
        <f t="shared" si="6"/>
        <v>18</v>
      </c>
      <c r="I39" s="55">
        <f t="shared" si="7"/>
        <v>253.26999999999998</v>
      </c>
      <c r="J39" s="104">
        <f t="shared" si="8"/>
        <v>36.17999999999999</v>
      </c>
      <c r="K39" s="105">
        <f t="shared" si="9"/>
        <v>289.45</v>
      </c>
      <c r="L39" s="184"/>
    </row>
    <row r="40" spans="1:12" ht="18" customHeight="1">
      <c r="A40" s="15" t="s">
        <v>99</v>
      </c>
      <c r="B40" s="14" t="s">
        <v>1362</v>
      </c>
      <c r="C40" s="96">
        <v>9150</v>
      </c>
      <c r="D40" s="14">
        <v>3</v>
      </c>
      <c r="E40" s="96">
        <v>1</v>
      </c>
      <c r="F40" s="96"/>
      <c r="G40" s="6">
        <v>851</v>
      </c>
      <c r="H40" s="73">
        <f t="shared" si="6"/>
        <v>54</v>
      </c>
      <c r="I40" s="55">
        <f t="shared" si="7"/>
        <v>501.239</v>
      </c>
      <c r="J40" s="104">
        <f t="shared" si="8"/>
        <v>108.53999999999999</v>
      </c>
      <c r="K40" s="105">
        <f t="shared" si="9"/>
        <v>609.779</v>
      </c>
      <c r="L40" s="184"/>
    </row>
    <row r="41" spans="1:12" ht="18" customHeight="1">
      <c r="A41" s="15" t="s">
        <v>100</v>
      </c>
      <c r="B41" s="14" t="s">
        <v>1363</v>
      </c>
      <c r="C41" s="96">
        <v>4120</v>
      </c>
      <c r="D41" s="14">
        <v>3</v>
      </c>
      <c r="E41" s="96">
        <v>4685</v>
      </c>
      <c r="F41" s="96"/>
      <c r="G41" s="6">
        <f t="shared" si="5"/>
        <v>565</v>
      </c>
      <c r="H41" s="73">
        <f t="shared" si="6"/>
        <v>54</v>
      </c>
      <c r="I41" s="55">
        <f t="shared" si="7"/>
        <v>332.78499999999997</v>
      </c>
      <c r="J41" s="104">
        <f t="shared" si="8"/>
        <v>108.53999999999999</v>
      </c>
      <c r="K41" s="105">
        <f t="shared" si="9"/>
        <v>441.32499999999993</v>
      </c>
      <c r="L41" s="184"/>
    </row>
    <row r="42" spans="1:12" ht="18" customHeight="1">
      <c r="A42" s="15" t="s">
        <v>101</v>
      </c>
      <c r="B42" s="14" t="s">
        <v>1364</v>
      </c>
      <c r="C42" s="96">
        <v>7749</v>
      </c>
      <c r="D42" s="14">
        <v>4</v>
      </c>
      <c r="E42" s="96">
        <v>7749</v>
      </c>
      <c r="F42" s="96"/>
      <c r="G42" s="6">
        <f t="shared" si="5"/>
        <v>0</v>
      </c>
      <c r="H42" s="73">
        <f t="shared" si="6"/>
        <v>72</v>
      </c>
      <c r="I42" s="55">
        <f t="shared" si="7"/>
        <v>0</v>
      </c>
      <c r="J42" s="104">
        <f t="shared" si="8"/>
        <v>144.71999999999997</v>
      </c>
      <c r="K42" s="105">
        <f t="shared" si="9"/>
        <v>144.71999999999997</v>
      </c>
      <c r="L42" s="184"/>
    </row>
    <row r="43" spans="1:12" ht="18" customHeight="1">
      <c r="A43" s="15" t="s">
        <v>102</v>
      </c>
      <c r="B43" s="14" t="s">
        <v>1365</v>
      </c>
      <c r="C43" s="96">
        <v>8943</v>
      </c>
      <c r="D43" s="14">
        <v>2</v>
      </c>
      <c r="E43" s="96">
        <v>8987</v>
      </c>
      <c r="F43" s="96"/>
      <c r="G43" s="6">
        <f t="shared" si="5"/>
        <v>44</v>
      </c>
      <c r="H43" s="73">
        <f t="shared" si="6"/>
        <v>36</v>
      </c>
      <c r="I43" s="55">
        <f t="shared" si="7"/>
        <v>25.915999999999997</v>
      </c>
      <c r="J43" s="104">
        <f t="shared" si="8"/>
        <v>72.35999999999999</v>
      </c>
      <c r="K43" s="105">
        <f t="shared" si="9"/>
        <v>98.27599999999998</v>
      </c>
      <c r="L43" s="184"/>
    </row>
    <row r="44" spans="1:12" ht="18" customHeight="1">
      <c r="A44" s="15" t="s">
        <v>103</v>
      </c>
      <c r="B44" s="14" t="s">
        <v>1366</v>
      </c>
      <c r="C44" s="96">
        <v>7325</v>
      </c>
      <c r="D44" s="14" t="s">
        <v>1354</v>
      </c>
      <c r="E44" s="96">
        <v>7325</v>
      </c>
      <c r="F44" s="96"/>
      <c r="G44" s="6">
        <f t="shared" si="5"/>
        <v>0</v>
      </c>
      <c r="H44" s="73">
        <v>0</v>
      </c>
      <c r="I44" s="55">
        <f t="shared" si="7"/>
        <v>0</v>
      </c>
      <c r="J44" s="104">
        <f t="shared" si="8"/>
        <v>0</v>
      </c>
      <c r="K44" s="105">
        <f t="shared" si="9"/>
        <v>0</v>
      </c>
      <c r="L44" s="184"/>
    </row>
    <row r="45" spans="1:12" ht="18" customHeight="1">
      <c r="A45" s="15" t="s">
        <v>104</v>
      </c>
      <c r="B45" s="14" t="s">
        <v>1367</v>
      </c>
      <c r="C45" s="96">
        <v>1525</v>
      </c>
      <c r="D45" s="14" t="s">
        <v>1347</v>
      </c>
      <c r="E45" s="96">
        <v>1525</v>
      </c>
      <c r="F45" s="96"/>
      <c r="G45" s="6">
        <f t="shared" si="5"/>
        <v>0</v>
      </c>
      <c r="H45" s="73">
        <v>0</v>
      </c>
      <c r="I45" s="55">
        <f t="shared" si="7"/>
        <v>0</v>
      </c>
      <c r="J45" s="104">
        <f t="shared" si="8"/>
        <v>0</v>
      </c>
      <c r="K45" s="105">
        <f t="shared" si="9"/>
        <v>0</v>
      </c>
      <c r="L45" s="184"/>
    </row>
    <row r="46" spans="1:12" ht="18" customHeight="1">
      <c r="A46" s="179" t="s">
        <v>1322</v>
      </c>
      <c r="B46" s="179"/>
      <c r="C46" s="66"/>
      <c r="D46" s="66"/>
      <c r="E46" s="107"/>
      <c r="F46" s="107"/>
      <c r="G46" s="66"/>
      <c r="H46" s="108"/>
      <c r="I46" s="109">
        <f>SUM(I29:I45)</f>
        <v>3713.645</v>
      </c>
      <c r="J46" s="109">
        <f>SUM(J29:J45)</f>
        <v>1230.1199999999997</v>
      </c>
      <c r="K46" s="109">
        <f>SUM(K29:K45)</f>
        <v>4943.764999999999</v>
      </c>
      <c r="L46" s="184"/>
    </row>
    <row r="47" spans="1:12" ht="25.5">
      <c r="A47" s="155" t="s">
        <v>1309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87"/>
    </row>
    <row r="48" spans="1:12" ht="14.25">
      <c r="A48" s="187" t="s">
        <v>1310</v>
      </c>
      <c r="B48" s="187"/>
      <c r="C48" s="67"/>
      <c r="D48" s="67"/>
      <c r="E48" s="187" t="s">
        <v>1146</v>
      </c>
      <c r="F48" s="187"/>
      <c r="G48" s="187"/>
      <c r="H48" s="187"/>
      <c r="I48" s="102"/>
      <c r="J48" s="188"/>
      <c r="K48" s="188"/>
      <c r="L48" s="188"/>
    </row>
    <row r="49" spans="1:12" ht="16.5" customHeight="1">
      <c r="A49" s="185" t="s">
        <v>1311</v>
      </c>
      <c r="B49" s="179" t="s">
        <v>1312</v>
      </c>
      <c r="C49" s="179" t="s">
        <v>1313</v>
      </c>
      <c r="D49" s="179"/>
      <c r="E49" s="186" t="s">
        <v>1314</v>
      </c>
      <c r="F49" s="186"/>
      <c r="G49" s="179" t="s">
        <v>1315</v>
      </c>
      <c r="H49" s="179"/>
      <c r="I49" s="183" t="s">
        <v>1316</v>
      </c>
      <c r="J49" s="183"/>
      <c r="K49" s="183"/>
      <c r="L49" s="179" t="s">
        <v>1317</v>
      </c>
    </row>
    <row r="50" spans="1:12" ht="16.5" customHeight="1">
      <c r="A50" s="185"/>
      <c r="B50" s="179"/>
      <c r="C50" s="14" t="s">
        <v>1318</v>
      </c>
      <c r="D50" s="14" t="s">
        <v>1319</v>
      </c>
      <c r="E50" s="96" t="s">
        <v>1318</v>
      </c>
      <c r="F50" s="96" t="s">
        <v>1319</v>
      </c>
      <c r="G50" s="14" t="s">
        <v>1318</v>
      </c>
      <c r="H50" s="73" t="s">
        <v>1319</v>
      </c>
      <c r="I50" s="104" t="s">
        <v>1320</v>
      </c>
      <c r="J50" s="104" t="s">
        <v>1321</v>
      </c>
      <c r="K50" s="104" t="s">
        <v>1322</v>
      </c>
      <c r="L50" s="179"/>
    </row>
    <row r="51" spans="1:12" ht="16.5" customHeight="1">
      <c r="A51" s="15" t="s">
        <v>1368</v>
      </c>
      <c r="B51" s="14" t="s">
        <v>1369</v>
      </c>
      <c r="C51" s="14"/>
      <c r="D51" s="14"/>
      <c r="E51" s="96"/>
      <c r="F51" s="96"/>
      <c r="G51" s="6">
        <f>E51-C51</f>
        <v>0</v>
      </c>
      <c r="H51" s="73">
        <f>D51*3*6</f>
        <v>0</v>
      </c>
      <c r="I51" s="55">
        <f>G51*0.589</f>
        <v>0</v>
      </c>
      <c r="J51" s="104">
        <f>H51*2.01</f>
        <v>0</v>
      </c>
      <c r="K51" s="105">
        <f>I51+J51</f>
        <v>0</v>
      </c>
      <c r="L51" s="184" t="s">
        <v>1300</v>
      </c>
    </row>
    <row r="52" spans="1:12" ht="16.5" customHeight="1">
      <c r="A52" s="15" t="s">
        <v>1370</v>
      </c>
      <c r="B52" s="14" t="s">
        <v>1371</v>
      </c>
      <c r="C52" s="96">
        <v>1030</v>
      </c>
      <c r="D52" s="14">
        <v>2</v>
      </c>
      <c r="E52" s="107">
        <v>1865</v>
      </c>
      <c r="F52" s="96"/>
      <c r="G52" s="6">
        <f aca="true" t="shared" si="10" ref="G52:G70">E52-C52</f>
        <v>835</v>
      </c>
      <c r="H52" s="73">
        <f aca="true" t="shared" si="11" ref="H52:H70">D52*3*6</f>
        <v>36</v>
      </c>
      <c r="I52" s="55">
        <f aca="true" t="shared" si="12" ref="I52:I70">G52*0.589</f>
        <v>491.815</v>
      </c>
      <c r="J52" s="104">
        <f aca="true" t="shared" si="13" ref="J52:J70">H52*2.01</f>
        <v>72.35999999999999</v>
      </c>
      <c r="K52" s="105">
        <f aca="true" t="shared" si="14" ref="K52:K70">I52+J52</f>
        <v>564.175</v>
      </c>
      <c r="L52" s="184"/>
    </row>
    <row r="53" spans="1:12" ht="16.5" customHeight="1">
      <c r="A53" s="15" t="s">
        <v>932</v>
      </c>
      <c r="B53" s="14" t="s">
        <v>1372</v>
      </c>
      <c r="C53" s="96"/>
      <c r="D53" s="14">
        <v>3</v>
      </c>
      <c r="E53" s="107"/>
      <c r="F53" s="96"/>
      <c r="G53" s="6">
        <f t="shared" si="10"/>
        <v>0</v>
      </c>
      <c r="H53" s="73">
        <f t="shared" si="11"/>
        <v>54</v>
      </c>
      <c r="I53" s="55">
        <f t="shared" si="12"/>
        <v>0</v>
      </c>
      <c r="J53" s="104">
        <f t="shared" si="13"/>
        <v>108.53999999999999</v>
      </c>
      <c r="K53" s="105">
        <f t="shared" si="14"/>
        <v>108.53999999999999</v>
      </c>
      <c r="L53" s="184"/>
    </row>
    <row r="54" spans="1:12" ht="16.5" customHeight="1">
      <c r="A54" s="15" t="s">
        <v>933</v>
      </c>
      <c r="B54" s="14" t="s">
        <v>1373</v>
      </c>
      <c r="C54" s="96">
        <v>374</v>
      </c>
      <c r="D54" s="14">
        <v>3</v>
      </c>
      <c r="E54" s="107">
        <v>532</v>
      </c>
      <c r="F54" s="96"/>
      <c r="G54" s="6">
        <f t="shared" si="10"/>
        <v>158</v>
      </c>
      <c r="H54" s="73">
        <f t="shared" si="11"/>
        <v>54</v>
      </c>
      <c r="I54" s="55">
        <f t="shared" si="12"/>
        <v>93.062</v>
      </c>
      <c r="J54" s="104">
        <f t="shared" si="13"/>
        <v>108.53999999999999</v>
      </c>
      <c r="K54" s="105">
        <f t="shared" si="14"/>
        <v>201.60199999999998</v>
      </c>
      <c r="L54" s="184"/>
    </row>
    <row r="55" spans="1:12" ht="16.5" customHeight="1">
      <c r="A55" s="15" t="s">
        <v>934</v>
      </c>
      <c r="B55" s="14" t="s">
        <v>1374</v>
      </c>
      <c r="C55" s="96"/>
      <c r="D55" s="14">
        <v>0</v>
      </c>
      <c r="E55" s="107"/>
      <c r="F55" s="96"/>
      <c r="G55" s="6">
        <f t="shared" si="10"/>
        <v>0</v>
      </c>
      <c r="H55" s="73">
        <f t="shared" si="11"/>
        <v>0</v>
      </c>
      <c r="I55" s="55">
        <f t="shared" si="12"/>
        <v>0</v>
      </c>
      <c r="J55" s="104">
        <f t="shared" si="13"/>
        <v>0</v>
      </c>
      <c r="K55" s="105">
        <f t="shared" si="14"/>
        <v>0</v>
      </c>
      <c r="L55" s="184"/>
    </row>
    <row r="56" spans="1:12" ht="16.5" customHeight="1">
      <c r="A56" s="15" t="s">
        <v>935</v>
      </c>
      <c r="B56" s="14" t="s">
        <v>1375</v>
      </c>
      <c r="C56" s="96"/>
      <c r="D56" s="14">
        <v>2</v>
      </c>
      <c r="E56" s="107"/>
      <c r="F56" s="96"/>
      <c r="G56" s="6">
        <f t="shared" si="10"/>
        <v>0</v>
      </c>
      <c r="H56" s="73">
        <f t="shared" si="11"/>
        <v>36</v>
      </c>
      <c r="I56" s="55">
        <f t="shared" si="12"/>
        <v>0</v>
      </c>
      <c r="J56" s="104">
        <f t="shared" si="13"/>
        <v>72.35999999999999</v>
      </c>
      <c r="K56" s="105">
        <f t="shared" si="14"/>
        <v>72.35999999999999</v>
      </c>
      <c r="L56" s="184"/>
    </row>
    <row r="57" spans="1:12" ht="16.5" customHeight="1">
      <c r="A57" s="15" t="s">
        <v>936</v>
      </c>
      <c r="B57" s="14" t="s">
        <v>1376</v>
      </c>
      <c r="C57" s="96"/>
      <c r="D57" s="14">
        <v>1</v>
      </c>
      <c r="E57" s="107"/>
      <c r="F57" s="96"/>
      <c r="G57" s="6">
        <f t="shared" si="10"/>
        <v>0</v>
      </c>
      <c r="H57" s="73">
        <f t="shared" si="11"/>
        <v>18</v>
      </c>
      <c r="I57" s="55">
        <f t="shared" si="12"/>
        <v>0</v>
      </c>
      <c r="J57" s="104">
        <f t="shared" si="13"/>
        <v>36.17999999999999</v>
      </c>
      <c r="K57" s="105">
        <f t="shared" si="14"/>
        <v>36.17999999999999</v>
      </c>
      <c r="L57" s="184"/>
    </row>
    <row r="58" spans="1:12" ht="16.5" customHeight="1">
      <c r="A58" s="15" t="s">
        <v>937</v>
      </c>
      <c r="B58" s="14" t="s">
        <v>1377</v>
      </c>
      <c r="C58" s="96"/>
      <c r="D58" s="14"/>
      <c r="E58" s="107"/>
      <c r="F58" s="96"/>
      <c r="G58" s="6">
        <f t="shared" si="10"/>
        <v>0</v>
      </c>
      <c r="H58" s="73">
        <f t="shared" si="11"/>
        <v>0</v>
      </c>
      <c r="I58" s="55">
        <f t="shared" si="12"/>
        <v>0</v>
      </c>
      <c r="J58" s="104">
        <f t="shared" si="13"/>
        <v>0</v>
      </c>
      <c r="K58" s="105">
        <f t="shared" si="14"/>
        <v>0</v>
      </c>
      <c r="L58" s="184"/>
    </row>
    <row r="59" spans="1:12" ht="16.5" customHeight="1">
      <c r="A59" s="15" t="s">
        <v>938</v>
      </c>
      <c r="B59" s="14" t="s">
        <v>1378</v>
      </c>
      <c r="C59" s="96">
        <v>2894</v>
      </c>
      <c r="D59" s="14">
        <v>1</v>
      </c>
      <c r="E59" s="107">
        <v>3150</v>
      </c>
      <c r="F59" s="96"/>
      <c r="G59" s="6">
        <f t="shared" si="10"/>
        <v>256</v>
      </c>
      <c r="H59" s="73">
        <f t="shared" si="11"/>
        <v>18</v>
      </c>
      <c r="I59" s="55">
        <f t="shared" si="12"/>
        <v>150.784</v>
      </c>
      <c r="J59" s="104">
        <f t="shared" si="13"/>
        <v>36.17999999999999</v>
      </c>
      <c r="K59" s="105">
        <f t="shared" si="14"/>
        <v>186.964</v>
      </c>
      <c r="L59" s="184"/>
    </row>
    <row r="60" spans="1:12" ht="16.5" customHeight="1">
      <c r="A60" s="15" t="s">
        <v>939</v>
      </c>
      <c r="B60" s="14" t="s">
        <v>1379</v>
      </c>
      <c r="C60" s="96"/>
      <c r="D60" s="14">
        <v>1</v>
      </c>
      <c r="E60" s="107"/>
      <c r="F60" s="96"/>
      <c r="G60" s="6">
        <f t="shared" si="10"/>
        <v>0</v>
      </c>
      <c r="H60" s="73">
        <f t="shared" si="11"/>
        <v>18</v>
      </c>
      <c r="I60" s="55">
        <f t="shared" si="12"/>
        <v>0</v>
      </c>
      <c r="J60" s="104">
        <f t="shared" si="13"/>
        <v>36.17999999999999</v>
      </c>
      <c r="K60" s="105">
        <f t="shared" si="14"/>
        <v>36.17999999999999</v>
      </c>
      <c r="L60" s="184"/>
    </row>
    <row r="61" spans="1:12" ht="16.5" customHeight="1">
      <c r="A61" s="15" t="s">
        <v>105</v>
      </c>
      <c r="B61" s="14" t="s">
        <v>1380</v>
      </c>
      <c r="C61" s="96"/>
      <c r="D61" s="14">
        <v>1</v>
      </c>
      <c r="E61" s="107"/>
      <c r="F61" s="96"/>
      <c r="G61" s="6">
        <f t="shared" si="10"/>
        <v>0</v>
      </c>
      <c r="H61" s="73">
        <f t="shared" si="11"/>
        <v>18</v>
      </c>
      <c r="I61" s="55">
        <f t="shared" si="12"/>
        <v>0</v>
      </c>
      <c r="J61" s="104">
        <f t="shared" si="13"/>
        <v>36.17999999999999</v>
      </c>
      <c r="K61" s="105">
        <f t="shared" si="14"/>
        <v>36.17999999999999</v>
      </c>
      <c r="L61" s="184"/>
    </row>
    <row r="62" spans="1:12" ht="16.5" customHeight="1">
      <c r="A62" s="15" t="s">
        <v>106</v>
      </c>
      <c r="B62" s="14" t="s">
        <v>1381</v>
      </c>
      <c r="C62" s="96"/>
      <c r="D62" s="14"/>
      <c r="E62" s="107"/>
      <c r="F62" s="96"/>
      <c r="G62" s="6">
        <f t="shared" si="10"/>
        <v>0</v>
      </c>
      <c r="H62" s="73">
        <f t="shared" si="11"/>
        <v>0</v>
      </c>
      <c r="I62" s="55">
        <f t="shared" si="12"/>
        <v>0</v>
      </c>
      <c r="J62" s="104">
        <f t="shared" si="13"/>
        <v>0</v>
      </c>
      <c r="K62" s="105">
        <f t="shared" si="14"/>
        <v>0</v>
      </c>
      <c r="L62" s="184"/>
    </row>
    <row r="63" spans="1:12" ht="16.5" customHeight="1">
      <c r="A63" s="15" t="s">
        <v>107</v>
      </c>
      <c r="B63" s="14" t="s">
        <v>1382</v>
      </c>
      <c r="C63" s="96">
        <v>3538</v>
      </c>
      <c r="D63" s="14">
        <v>3</v>
      </c>
      <c r="E63" s="107">
        <v>4025</v>
      </c>
      <c r="F63" s="96"/>
      <c r="G63" s="6">
        <f t="shared" si="10"/>
        <v>487</v>
      </c>
      <c r="H63" s="73">
        <f t="shared" si="11"/>
        <v>54</v>
      </c>
      <c r="I63" s="55">
        <f t="shared" si="12"/>
        <v>286.84299999999996</v>
      </c>
      <c r="J63" s="104">
        <f t="shared" si="13"/>
        <v>108.53999999999999</v>
      </c>
      <c r="K63" s="105">
        <f t="shared" si="14"/>
        <v>395.3829999999999</v>
      </c>
      <c r="L63" s="184"/>
    </row>
    <row r="64" spans="1:12" ht="16.5" customHeight="1">
      <c r="A64" s="15" t="s">
        <v>108</v>
      </c>
      <c r="B64" s="14" t="s">
        <v>1383</v>
      </c>
      <c r="C64" s="96"/>
      <c r="D64" s="14" t="s">
        <v>1325</v>
      </c>
      <c r="E64" s="107"/>
      <c r="F64" s="96"/>
      <c r="G64" s="6">
        <f t="shared" si="10"/>
        <v>0</v>
      </c>
      <c r="H64" s="73">
        <v>0</v>
      </c>
      <c r="I64" s="55">
        <f t="shared" si="12"/>
        <v>0</v>
      </c>
      <c r="J64" s="104">
        <f t="shared" si="13"/>
        <v>0</v>
      </c>
      <c r="K64" s="105">
        <f t="shared" si="14"/>
        <v>0</v>
      </c>
      <c r="L64" s="184"/>
    </row>
    <row r="65" spans="1:12" ht="16.5" customHeight="1">
      <c r="A65" s="15" t="s">
        <v>109</v>
      </c>
      <c r="B65" s="14" t="s">
        <v>1384</v>
      </c>
      <c r="C65" s="96">
        <v>7920</v>
      </c>
      <c r="D65" s="14">
        <v>3</v>
      </c>
      <c r="E65" s="107">
        <v>8342</v>
      </c>
      <c r="F65" s="96"/>
      <c r="G65" s="6">
        <f t="shared" si="10"/>
        <v>422</v>
      </c>
      <c r="H65" s="73">
        <f t="shared" si="11"/>
        <v>54</v>
      </c>
      <c r="I65" s="55">
        <f t="shared" si="12"/>
        <v>248.558</v>
      </c>
      <c r="J65" s="104">
        <f t="shared" si="13"/>
        <v>108.53999999999999</v>
      </c>
      <c r="K65" s="105">
        <f t="shared" si="14"/>
        <v>357.09799999999996</v>
      </c>
      <c r="L65" s="184"/>
    </row>
    <row r="66" spans="1:12" ht="16.5" customHeight="1">
      <c r="A66" s="15" t="s">
        <v>110</v>
      </c>
      <c r="B66" s="14" t="s">
        <v>1385</v>
      </c>
      <c r="C66" s="96">
        <v>2027</v>
      </c>
      <c r="D66" s="14">
        <v>1</v>
      </c>
      <c r="E66" s="107">
        <v>2599</v>
      </c>
      <c r="F66" s="96"/>
      <c r="G66" s="6">
        <f t="shared" si="10"/>
        <v>572</v>
      </c>
      <c r="H66" s="73">
        <f t="shared" si="11"/>
        <v>18</v>
      </c>
      <c r="I66" s="55">
        <f t="shared" si="12"/>
        <v>336.90799999999996</v>
      </c>
      <c r="J66" s="104">
        <f t="shared" si="13"/>
        <v>36.17999999999999</v>
      </c>
      <c r="K66" s="105">
        <f t="shared" si="14"/>
        <v>373.08799999999997</v>
      </c>
      <c r="L66" s="184"/>
    </row>
    <row r="67" spans="1:12" ht="16.5" customHeight="1">
      <c r="A67" s="15" t="s">
        <v>111</v>
      </c>
      <c r="B67" s="14" t="s">
        <v>1386</v>
      </c>
      <c r="C67" s="110"/>
      <c r="D67" s="14" t="s">
        <v>1387</v>
      </c>
      <c r="E67" s="107">
        <v>1189</v>
      </c>
      <c r="F67" s="96"/>
      <c r="G67" s="6">
        <f t="shared" si="10"/>
        <v>1189</v>
      </c>
      <c r="H67" s="73">
        <v>18</v>
      </c>
      <c r="I67" s="55">
        <f t="shared" si="12"/>
        <v>700.3209999999999</v>
      </c>
      <c r="J67" s="104">
        <f t="shared" si="13"/>
        <v>36.17999999999999</v>
      </c>
      <c r="K67" s="105">
        <f t="shared" si="14"/>
        <v>736.5009999999999</v>
      </c>
      <c r="L67" s="184"/>
    </row>
    <row r="68" spans="1:12" ht="16.5" customHeight="1">
      <c r="A68" s="15" t="s">
        <v>112</v>
      </c>
      <c r="B68" s="14" t="s">
        <v>1388</v>
      </c>
      <c r="C68" s="96">
        <v>1586</v>
      </c>
      <c r="D68" s="14">
        <v>3</v>
      </c>
      <c r="E68" s="107">
        <v>2214</v>
      </c>
      <c r="F68" s="96"/>
      <c r="G68" s="6">
        <f t="shared" si="10"/>
        <v>628</v>
      </c>
      <c r="H68" s="73">
        <f t="shared" si="11"/>
        <v>54</v>
      </c>
      <c r="I68" s="55">
        <f t="shared" si="12"/>
        <v>369.892</v>
      </c>
      <c r="J68" s="104">
        <f t="shared" si="13"/>
        <v>108.53999999999999</v>
      </c>
      <c r="K68" s="105">
        <f t="shared" si="14"/>
        <v>478.432</v>
      </c>
      <c r="L68" s="184"/>
    </row>
    <row r="69" spans="1:12" ht="16.5" customHeight="1">
      <c r="A69" s="15" t="s">
        <v>348</v>
      </c>
      <c r="B69" s="14" t="s">
        <v>1389</v>
      </c>
      <c r="C69" s="96">
        <v>7321</v>
      </c>
      <c r="D69" s="14">
        <v>3</v>
      </c>
      <c r="E69" s="107">
        <v>8011</v>
      </c>
      <c r="F69" s="96"/>
      <c r="G69" s="6">
        <f t="shared" si="10"/>
        <v>690</v>
      </c>
      <c r="H69" s="73">
        <f t="shared" si="11"/>
        <v>54</v>
      </c>
      <c r="I69" s="55">
        <f t="shared" si="12"/>
        <v>406.40999999999997</v>
      </c>
      <c r="J69" s="104">
        <f t="shared" si="13"/>
        <v>108.53999999999999</v>
      </c>
      <c r="K69" s="105">
        <f t="shared" si="14"/>
        <v>514.9499999999999</v>
      </c>
      <c r="L69" s="184"/>
    </row>
    <row r="70" spans="1:12" ht="16.5" customHeight="1">
      <c r="A70" s="15" t="s">
        <v>349</v>
      </c>
      <c r="B70" s="14" t="s">
        <v>1342</v>
      </c>
      <c r="C70" s="96">
        <v>8012</v>
      </c>
      <c r="D70" s="14">
        <v>5</v>
      </c>
      <c r="E70" s="107">
        <v>9012</v>
      </c>
      <c r="F70" s="96"/>
      <c r="G70" s="6">
        <f t="shared" si="10"/>
        <v>1000</v>
      </c>
      <c r="H70" s="73">
        <f t="shared" si="11"/>
        <v>90</v>
      </c>
      <c r="I70" s="55">
        <f t="shared" si="12"/>
        <v>589</v>
      </c>
      <c r="J70" s="104">
        <f t="shared" si="13"/>
        <v>180.89999999999998</v>
      </c>
      <c r="K70" s="105">
        <f t="shared" si="14"/>
        <v>769.9</v>
      </c>
      <c r="L70" s="184"/>
    </row>
    <row r="71" spans="1:12" ht="16.5" customHeight="1">
      <c r="A71" s="179" t="s">
        <v>1322</v>
      </c>
      <c r="B71" s="179"/>
      <c r="C71" s="66"/>
      <c r="D71" s="66"/>
      <c r="E71" s="107"/>
      <c r="F71" s="107"/>
      <c r="G71" s="66"/>
      <c r="H71" s="108"/>
      <c r="I71" s="109">
        <f>SUM(I54:I70)</f>
        <v>3181.778</v>
      </c>
      <c r="J71" s="109">
        <f>SUM(J54:J70)</f>
        <v>1013.0399999999997</v>
      </c>
      <c r="K71" s="109">
        <f>SUM(K54:K70)</f>
        <v>4194.817999999999</v>
      </c>
      <c r="L71" s="184"/>
    </row>
    <row r="72" spans="1:12" ht="16.5" customHeight="1">
      <c r="A72" s="103" t="s">
        <v>1390</v>
      </c>
      <c r="B72" s="103"/>
      <c r="C72" s="111"/>
      <c r="D72" s="111"/>
      <c r="E72" s="112"/>
      <c r="F72" s="112"/>
      <c r="G72" s="111"/>
      <c r="H72" s="113"/>
      <c r="I72" s="114"/>
      <c r="J72" s="114"/>
      <c r="K72" s="114"/>
      <c r="L72" s="115"/>
    </row>
    <row r="73" spans="1:12" ht="25.5">
      <c r="A73" s="155" t="s">
        <v>1391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87"/>
    </row>
    <row r="74" spans="1:12" ht="14.25">
      <c r="A74" s="187" t="s">
        <v>900</v>
      </c>
      <c r="B74" s="187"/>
      <c r="C74" s="67"/>
      <c r="D74" s="67"/>
      <c r="E74" s="187" t="s">
        <v>1146</v>
      </c>
      <c r="F74" s="187"/>
      <c r="G74" s="187"/>
      <c r="H74" s="187"/>
      <c r="I74" s="102"/>
      <c r="J74" s="188"/>
      <c r="K74" s="188"/>
      <c r="L74" s="188"/>
    </row>
    <row r="75" spans="1:12" ht="18" customHeight="1">
      <c r="A75" s="185" t="s">
        <v>491</v>
      </c>
      <c r="B75" s="179" t="s">
        <v>492</v>
      </c>
      <c r="C75" s="179" t="s">
        <v>493</v>
      </c>
      <c r="D75" s="179"/>
      <c r="E75" s="186" t="s">
        <v>494</v>
      </c>
      <c r="F75" s="186"/>
      <c r="G75" s="179" t="s">
        <v>495</v>
      </c>
      <c r="H75" s="179"/>
      <c r="I75" s="183" t="s">
        <v>496</v>
      </c>
      <c r="J75" s="183"/>
      <c r="K75" s="183"/>
      <c r="L75" s="179" t="s">
        <v>497</v>
      </c>
    </row>
    <row r="76" spans="1:12" ht="18" customHeight="1">
      <c r="A76" s="185"/>
      <c r="B76" s="179"/>
      <c r="C76" s="14" t="s">
        <v>901</v>
      </c>
      <c r="D76" s="14" t="s">
        <v>902</v>
      </c>
      <c r="E76" s="96" t="s">
        <v>901</v>
      </c>
      <c r="F76" s="96" t="s">
        <v>902</v>
      </c>
      <c r="G76" s="14" t="s">
        <v>901</v>
      </c>
      <c r="H76" s="73" t="s">
        <v>1392</v>
      </c>
      <c r="I76" s="104" t="s">
        <v>903</v>
      </c>
      <c r="J76" s="104" t="s">
        <v>904</v>
      </c>
      <c r="K76" s="104" t="s">
        <v>905</v>
      </c>
      <c r="L76" s="179"/>
    </row>
    <row r="77" spans="1:12" ht="18" customHeight="1">
      <c r="A77" s="15" t="s">
        <v>940</v>
      </c>
      <c r="B77" s="22" t="s">
        <v>1393</v>
      </c>
      <c r="C77" s="97">
        <v>1320</v>
      </c>
      <c r="D77" s="116">
        <v>4</v>
      </c>
      <c r="E77" s="117">
        <v>2549</v>
      </c>
      <c r="F77" s="118"/>
      <c r="G77" s="6">
        <f>E77-C77</f>
        <v>1229</v>
      </c>
      <c r="H77" s="73">
        <f>D77*3*6</f>
        <v>72</v>
      </c>
      <c r="I77" s="55">
        <f>G77*0.589</f>
        <v>723.881</v>
      </c>
      <c r="J77" s="104">
        <f>H77*2.01</f>
        <v>144.71999999999997</v>
      </c>
      <c r="K77" s="105">
        <f>I77+J77</f>
        <v>868.6009999999999</v>
      </c>
      <c r="L77" s="184" t="s">
        <v>1300</v>
      </c>
    </row>
    <row r="78" spans="1:12" ht="18" customHeight="1">
      <c r="A78" s="15" t="s">
        <v>115</v>
      </c>
      <c r="B78" s="22" t="s">
        <v>1394</v>
      </c>
      <c r="C78" s="97">
        <v>1746</v>
      </c>
      <c r="D78" s="116">
        <v>4</v>
      </c>
      <c r="E78" s="117">
        <v>2520</v>
      </c>
      <c r="F78" s="118"/>
      <c r="G78" s="6">
        <f aca="true" t="shared" si="15" ref="G78:G94">E78-C78</f>
        <v>774</v>
      </c>
      <c r="H78" s="73">
        <f aca="true" t="shared" si="16" ref="H78:H94">D78*3*6</f>
        <v>72</v>
      </c>
      <c r="I78" s="55">
        <f aca="true" t="shared" si="17" ref="I78:I94">G78*0.589</f>
        <v>455.88599999999997</v>
      </c>
      <c r="J78" s="104">
        <f aca="true" t="shared" si="18" ref="J78:J94">H78*2.01</f>
        <v>144.71999999999997</v>
      </c>
      <c r="K78" s="105">
        <f aca="true" t="shared" si="19" ref="K78:K94">I78+J78</f>
        <v>600.606</v>
      </c>
      <c r="L78" s="184"/>
    </row>
    <row r="79" spans="1:12" ht="18" customHeight="1">
      <c r="A79" s="15" t="s">
        <v>941</v>
      </c>
      <c r="B79" s="22" t="s">
        <v>1395</v>
      </c>
      <c r="C79" s="97">
        <v>2003</v>
      </c>
      <c r="D79" s="116">
        <v>3</v>
      </c>
      <c r="E79" s="117">
        <v>2434</v>
      </c>
      <c r="F79" s="118"/>
      <c r="G79" s="6">
        <f t="shared" si="15"/>
        <v>431</v>
      </c>
      <c r="H79" s="73">
        <f t="shared" si="16"/>
        <v>54</v>
      </c>
      <c r="I79" s="55">
        <f t="shared" si="17"/>
        <v>253.85899999999998</v>
      </c>
      <c r="J79" s="104">
        <f t="shared" si="18"/>
        <v>108.53999999999999</v>
      </c>
      <c r="K79" s="105">
        <f t="shared" si="19"/>
        <v>362.399</v>
      </c>
      <c r="L79" s="184"/>
    </row>
    <row r="80" spans="1:12" ht="18" customHeight="1">
      <c r="A80" s="15" t="s">
        <v>942</v>
      </c>
      <c r="B80" s="22" t="s">
        <v>1396</v>
      </c>
      <c r="C80" s="97">
        <v>2359</v>
      </c>
      <c r="D80" s="116">
        <v>2</v>
      </c>
      <c r="E80" s="117">
        <v>2428</v>
      </c>
      <c r="F80" s="118"/>
      <c r="G80" s="6">
        <f t="shared" si="15"/>
        <v>69</v>
      </c>
      <c r="H80" s="73">
        <f t="shared" si="16"/>
        <v>36</v>
      </c>
      <c r="I80" s="55">
        <f t="shared" si="17"/>
        <v>40.641</v>
      </c>
      <c r="J80" s="104">
        <f t="shared" si="18"/>
        <v>72.35999999999999</v>
      </c>
      <c r="K80" s="105">
        <f t="shared" si="19"/>
        <v>113.00099999999998</v>
      </c>
      <c r="L80" s="184"/>
    </row>
    <row r="81" spans="1:12" ht="18" customHeight="1">
      <c r="A81" s="15" t="s">
        <v>943</v>
      </c>
      <c r="B81" s="22" t="s">
        <v>1397</v>
      </c>
      <c r="C81" s="97">
        <v>4813</v>
      </c>
      <c r="D81" s="116">
        <v>4</v>
      </c>
      <c r="E81" s="117">
        <v>445</v>
      </c>
      <c r="F81" s="118"/>
      <c r="G81" s="6">
        <v>445</v>
      </c>
      <c r="H81" s="73">
        <f t="shared" si="16"/>
        <v>72</v>
      </c>
      <c r="I81" s="55">
        <f t="shared" si="17"/>
        <v>262.10499999999996</v>
      </c>
      <c r="J81" s="104">
        <f t="shared" si="18"/>
        <v>144.71999999999997</v>
      </c>
      <c r="K81" s="105">
        <f t="shared" si="19"/>
        <v>406.82499999999993</v>
      </c>
      <c r="L81" s="184"/>
    </row>
    <row r="82" spans="1:12" ht="18" customHeight="1">
      <c r="A82" s="15" t="s">
        <v>944</v>
      </c>
      <c r="B82" s="22" t="s">
        <v>1398</v>
      </c>
      <c r="C82" s="97">
        <v>1020</v>
      </c>
      <c r="D82" s="116">
        <v>2</v>
      </c>
      <c r="E82" s="117">
        <v>1456</v>
      </c>
      <c r="F82" s="118"/>
      <c r="G82" s="6">
        <f t="shared" si="15"/>
        <v>436</v>
      </c>
      <c r="H82" s="73">
        <f t="shared" si="16"/>
        <v>36</v>
      </c>
      <c r="I82" s="55">
        <f t="shared" si="17"/>
        <v>256.804</v>
      </c>
      <c r="J82" s="104">
        <f t="shared" si="18"/>
        <v>72.35999999999999</v>
      </c>
      <c r="K82" s="105">
        <f t="shared" si="19"/>
        <v>329.164</v>
      </c>
      <c r="L82" s="184"/>
    </row>
    <row r="83" spans="1:12" ht="18" customHeight="1">
      <c r="A83" s="15" t="s">
        <v>945</v>
      </c>
      <c r="B83" s="22" t="s">
        <v>1399</v>
      </c>
      <c r="C83" s="97">
        <v>1892</v>
      </c>
      <c r="D83" s="116">
        <v>3</v>
      </c>
      <c r="E83" s="117">
        <v>3111</v>
      </c>
      <c r="F83" s="118"/>
      <c r="G83" s="6">
        <f t="shared" si="15"/>
        <v>1219</v>
      </c>
      <c r="H83" s="73">
        <f t="shared" si="16"/>
        <v>54</v>
      </c>
      <c r="I83" s="55">
        <f t="shared" si="17"/>
        <v>717.991</v>
      </c>
      <c r="J83" s="104">
        <f t="shared" si="18"/>
        <v>108.53999999999999</v>
      </c>
      <c r="K83" s="105">
        <f t="shared" si="19"/>
        <v>826.531</v>
      </c>
      <c r="L83" s="184"/>
    </row>
    <row r="84" spans="1:12" ht="18" customHeight="1">
      <c r="A84" s="15" t="s">
        <v>946</v>
      </c>
      <c r="B84" s="22" t="s">
        <v>1400</v>
      </c>
      <c r="C84" s="97">
        <v>1479</v>
      </c>
      <c r="D84" s="116">
        <v>2</v>
      </c>
      <c r="E84" s="117">
        <v>2253</v>
      </c>
      <c r="F84" s="118"/>
      <c r="G84" s="6">
        <f t="shared" si="15"/>
        <v>774</v>
      </c>
      <c r="H84" s="73">
        <f t="shared" si="16"/>
        <v>36</v>
      </c>
      <c r="I84" s="55">
        <f t="shared" si="17"/>
        <v>455.88599999999997</v>
      </c>
      <c r="J84" s="104">
        <f t="shared" si="18"/>
        <v>72.35999999999999</v>
      </c>
      <c r="K84" s="105">
        <f t="shared" si="19"/>
        <v>528.246</v>
      </c>
      <c r="L84" s="184"/>
    </row>
    <row r="85" spans="1:12" ht="18" customHeight="1">
      <c r="A85" s="15" t="s">
        <v>947</v>
      </c>
      <c r="B85" s="22" t="s">
        <v>1401</v>
      </c>
      <c r="C85" s="97">
        <v>8435</v>
      </c>
      <c r="D85" s="116">
        <v>2</v>
      </c>
      <c r="E85" s="117">
        <v>8805</v>
      </c>
      <c r="F85" s="118"/>
      <c r="G85" s="6">
        <f t="shared" si="15"/>
        <v>370</v>
      </c>
      <c r="H85" s="73">
        <f t="shared" si="16"/>
        <v>36</v>
      </c>
      <c r="I85" s="55">
        <f t="shared" si="17"/>
        <v>217.92999999999998</v>
      </c>
      <c r="J85" s="104">
        <f t="shared" si="18"/>
        <v>72.35999999999999</v>
      </c>
      <c r="K85" s="105">
        <f t="shared" si="19"/>
        <v>290.28999999999996</v>
      </c>
      <c r="L85" s="184"/>
    </row>
    <row r="86" spans="1:12" ht="18" customHeight="1">
      <c r="A86" s="15" t="s">
        <v>948</v>
      </c>
      <c r="B86" s="22" t="s">
        <v>1402</v>
      </c>
      <c r="C86" s="97">
        <v>1700</v>
      </c>
      <c r="D86" s="116">
        <v>2</v>
      </c>
      <c r="E86" s="117">
        <v>2777</v>
      </c>
      <c r="F86" s="118"/>
      <c r="G86" s="6">
        <f t="shared" si="15"/>
        <v>1077</v>
      </c>
      <c r="H86" s="73">
        <f t="shared" si="16"/>
        <v>36</v>
      </c>
      <c r="I86" s="55">
        <f t="shared" si="17"/>
        <v>634.353</v>
      </c>
      <c r="J86" s="104">
        <f t="shared" si="18"/>
        <v>72.35999999999999</v>
      </c>
      <c r="K86" s="105">
        <f t="shared" si="19"/>
        <v>706.713</v>
      </c>
      <c r="L86" s="184"/>
    </row>
    <row r="87" spans="1:12" ht="18" customHeight="1">
      <c r="A87" s="15" t="s">
        <v>116</v>
      </c>
      <c r="B87" s="22" t="s">
        <v>1403</v>
      </c>
      <c r="C87" s="97">
        <v>1801</v>
      </c>
      <c r="D87" s="116">
        <v>3</v>
      </c>
      <c r="E87" s="117">
        <v>2305</v>
      </c>
      <c r="F87" s="118"/>
      <c r="G87" s="6">
        <f t="shared" si="15"/>
        <v>504</v>
      </c>
      <c r="H87" s="73">
        <f t="shared" si="16"/>
        <v>54</v>
      </c>
      <c r="I87" s="55">
        <f t="shared" si="17"/>
        <v>296.856</v>
      </c>
      <c r="J87" s="104">
        <f t="shared" si="18"/>
        <v>108.53999999999999</v>
      </c>
      <c r="K87" s="105">
        <f t="shared" si="19"/>
        <v>405.39599999999996</v>
      </c>
      <c r="L87" s="184"/>
    </row>
    <row r="88" spans="1:12" ht="18" customHeight="1">
      <c r="A88" s="15" t="s">
        <v>117</v>
      </c>
      <c r="B88" s="22" t="s">
        <v>1404</v>
      </c>
      <c r="C88" s="97">
        <v>1060</v>
      </c>
      <c r="D88" s="116">
        <v>2</v>
      </c>
      <c r="E88" s="117">
        <v>1440</v>
      </c>
      <c r="F88" s="118"/>
      <c r="G88" s="6">
        <f t="shared" si="15"/>
        <v>380</v>
      </c>
      <c r="H88" s="73">
        <f t="shared" si="16"/>
        <v>36</v>
      </c>
      <c r="I88" s="55">
        <f t="shared" si="17"/>
        <v>223.82</v>
      </c>
      <c r="J88" s="104">
        <f t="shared" si="18"/>
        <v>72.35999999999999</v>
      </c>
      <c r="K88" s="105">
        <f t="shared" si="19"/>
        <v>296.17999999999995</v>
      </c>
      <c r="L88" s="184"/>
    </row>
    <row r="89" spans="1:12" ht="18" customHeight="1">
      <c r="A89" s="15" t="s">
        <v>118</v>
      </c>
      <c r="B89" s="22" t="s">
        <v>1405</v>
      </c>
      <c r="C89" s="97">
        <v>4740</v>
      </c>
      <c r="D89" s="116">
        <v>2</v>
      </c>
      <c r="E89" s="117">
        <v>5610</v>
      </c>
      <c r="F89" s="118"/>
      <c r="G89" s="6">
        <f t="shared" si="15"/>
        <v>870</v>
      </c>
      <c r="H89" s="73">
        <f t="shared" si="16"/>
        <v>36</v>
      </c>
      <c r="I89" s="55">
        <f t="shared" si="17"/>
        <v>512.43</v>
      </c>
      <c r="J89" s="104">
        <f t="shared" si="18"/>
        <v>72.35999999999999</v>
      </c>
      <c r="K89" s="105">
        <f t="shared" si="19"/>
        <v>584.79</v>
      </c>
      <c r="L89" s="184"/>
    </row>
    <row r="90" spans="1:12" ht="18" customHeight="1">
      <c r="A90" s="15" t="s">
        <v>119</v>
      </c>
      <c r="B90" s="22" t="s">
        <v>1406</v>
      </c>
      <c r="C90" s="97">
        <v>588</v>
      </c>
      <c r="D90" s="116">
        <v>1</v>
      </c>
      <c r="E90" s="117">
        <v>703</v>
      </c>
      <c r="F90" s="118"/>
      <c r="G90" s="6">
        <f t="shared" si="15"/>
        <v>115</v>
      </c>
      <c r="H90" s="73">
        <f t="shared" si="16"/>
        <v>18</v>
      </c>
      <c r="I90" s="55">
        <f t="shared" si="17"/>
        <v>67.735</v>
      </c>
      <c r="J90" s="104">
        <f t="shared" si="18"/>
        <v>36.17999999999999</v>
      </c>
      <c r="K90" s="105">
        <f t="shared" si="19"/>
        <v>103.91499999999999</v>
      </c>
      <c r="L90" s="184"/>
    </row>
    <row r="91" spans="1:12" ht="18" customHeight="1">
      <c r="A91" s="15" t="s">
        <v>120</v>
      </c>
      <c r="B91" s="22" t="s">
        <v>1407</v>
      </c>
      <c r="C91" s="97">
        <v>1911</v>
      </c>
      <c r="D91" s="116">
        <v>2</v>
      </c>
      <c r="E91" s="117">
        <v>2210</v>
      </c>
      <c r="F91" s="118"/>
      <c r="G91" s="6">
        <f t="shared" si="15"/>
        <v>299</v>
      </c>
      <c r="H91" s="73">
        <f t="shared" si="16"/>
        <v>36</v>
      </c>
      <c r="I91" s="55">
        <f t="shared" si="17"/>
        <v>176.111</v>
      </c>
      <c r="J91" s="104">
        <f t="shared" si="18"/>
        <v>72.35999999999999</v>
      </c>
      <c r="K91" s="105">
        <f t="shared" si="19"/>
        <v>248.47099999999998</v>
      </c>
      <c r="L91" s="184"/>
    </row>
    <row r="92" spans="1:12" ht="18" customHeight="1">
      <c r="A92" s="15" t="s">
        <v>121</v>
      </c>
      <c r="B92" s="22" t="s">
        <v>1408</v>
      </c>
      <c r="C92" s="97">
        <v>417</v>
      </c>
      <c r="D92" s="116">
        <v>1</v>
      </c>
      <c r="E92" s="117">
        <v>630</v>
      </c>
      <c r="F92" s="118"/>
      <c r="G92" s="6">
        <f t="shared" si="15"/>
        <v>213</v>
      </c>
      <c r="H92" s="73">
        <f t="shared" si="16"/>
        <v>18</v>
      </c>
      <c r="I92" s="55">
        <f t="shared" si="17"/>
        <v>125.457</v>
      </c>
      <c r="J92" s="104">
        <f t="shared" si="18"/>
        <v>36.17999999999999</v>
      </c>
      <c r="K92" s="105">
        <f t="shared" si="19"/>
        <v>161.637</v>
      </c>
      <c r="L92" s="184"/>
    </row>
    <row r="93" spans="1:14" ht="18" customHeight="1">
      <c r="A93" s="15" t="s">
        <v>122</v>
      </c>
      <c r="B93" s="22" t="s">
        <v>1409</v>
      </c>
      <c r="C93" s="97">
        <v>9611</v>
      </c>
      <c r="D93" s="116">
        <v>2</v>
      </c>
      <c r="E93" s="117">
        <v>227</v>
      </c>
      <c r="F93" s="118"/>
      <c r="G93" s="6">
        <v>227</v>
      </c>
      <c r="H93" s="73">
        <f t="shared" si="16"/>
        <v>36</v>
      </c>
      <c r="I93" s="55">
        <f t="shared" si="17"/>
        <v>133.703</v>
      </c>
      <c r="J93" s="104">
        <f t="shared" si="18"/>
        <v>72.35999999999999</v>
      </c>
      <c r="K93" s="105">
        <f t="shared" si="19"/>
        <v>206.063</v>
      </c>
      <c r="L93" s="184"/>
      <c r="N93">
        <f>2512*0.58</f>
        <v>1456.9599999999998</v>
      </c>
    </row>
    <row r="94" spans="1:12" ht="18" customHeight="1">
      <c r="A94" s="15" t="s">
        <v>123</v>
      </c>
      <c r="B94" s="22" t="s">
        <v>1410</v>
      </c>
      <c r="C94" s="97">
        <v>4521</v>
      </c>
      <c r="D94" s="116">
        <v>2</v>
      </c>
      <c r="E94" s="117">
        <v>5041</v>
      </c>
      <c r="F94" s="118"/>
      <c r="G94" s="6">
        <f t="shared" si="15"/>
        <v>520</v>
      </c>
      <c r="H94" s="73">
        <f t="shared" si="16"/>
        <v>36</v>
      </c>
      <c r="I94" s="55">
        <f t="shared" si="17"/>
        <v>306.28</v>
      </c>
      <c r="J94" s="104">
        <f t="shared" si="18"/>
        <v>72.35999999999999</v>
      </c>
      <c r="K94" s="105">
        <f t="shared" si="19"/>
        <v>378.64</v>
      </c>
      <c r="L94" s="184"/>
    </row>
    <row r="95" spans="1:12" ht="18" customHeight="1">
      <c r="A95" s="179" t="s">
        <v>905</v>
      </c>
      <c r="B95" s="179"/>
      <c r="C95" s="14"/>
      <c r="D95" s="14"/>
      <c r="E95" s="96"/>
      <c r="F95" s="96"/>
      <c r="G95" s="14"/>
      <c r="H95" s="73"/>
      <c r="I95" s="109">
        <f>SUM(I78:I94)</f>
        <v>5137.847</v>
      </c>
      <c r="J95" s="109">
        <f>SUM(J78:J94)</f>
        <v>1411.0199999999995</v>
      </c>
      <c r="K95" s="109">
        <f>SUM(K78:K94)</f>
        <v>6548.866999999999</v>
      </c>
      <c r="L95" s="184"/>
    </row>
    <row r="96" spans="1:12" ht="18" customHeight="1">
      <c r="A96" s="103" t="s">
        <v>1411</v>
      </c>
      <c r="B96" s="103"/>
      <c r="C96" s="103"/>
      <c r="D96" s="103"/>
      <c r="E96" s="119"/>
      <c r="F96" s="119"/>
      <c r="G96" s="103"/>
      <c r="H96" s="120"/>
      <c r="I96" s="121"/>
      <c r="J96" s="121"/>
      <c r="K96" s="121"/>
      <c r="L96" s="115"/>
    </row>
    <row r="97" spans="1:12" ht="25.5">
      <c r="A97" s="155" t="s">
        <v>1412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87"/>
    </row>
    <row r="98" spans="1:12" ht="14.25">
      <c r="A98" s="187" t="s">
        <v>900</v>
      </c>
      <c r="B98" s="187"/>
      <c r="C98" s="67"/>
      <c r="D98" s="67"/>
      <c r="E98" s="187" t="s">
        <v>1146</v>
      </c>
      <c r="F98" s="187"/>
      <c r="G98" s="187"/>
      <c r="H98" s="187"/>
      <c r="I98" s="102"/>
      <c r="J98" s="188"/>
      <c r="K98" s="188"/>
      <c r="L98" s="188"/>
    </row>
    <row r="99" spans="1:12" ht="18" customHeight="1">
      <c r="A99" s="185" t="s">
        <v>491</v>
      </c>
      <c r="B99" s="179" t="s">
        <v>492</v>
      </c>
      <c r="C99" s="179" t="s">
        <v>493</v>
      </c>
      <c r="D99" s="179"/>
      <c r="E99" s="186" t="s">
        <v>494</v>
      </c>
      <c r="F99" s="186"/>
      <c r="G99" s="179" t="s">
        <v>495</v>
      </c>
      <c r="H99" s="179"/>
      <c r="I99" s="183" t="s">
        <v>496</v>
      </c>
      <c r="J99" s="183"/>
      <c r="K99" s="183"/>
      <c r="L99" s="179" t="s">
        <v>497</v>
      </c>
    </row>
    <row r="100" spans="1:12" ht="18" customHeight="1">
      <c r="A100" s="185"/>
      <c r="B100" s="179"/>
      <c r="C100" s="14" t="s">
        <v>901</v>
      </c>
      <c r="D100" s="14" t="s">
        <v>902</v>
      </c>
      <c r="E100" s="96" t="s">
        <v>901</v>
      </c>
      <c r="F100" s="96" t="s">
        <v>902</v>
      </c>
      <c r="G100" s="14" t="s">
        <v>901</v>
      </c>
      <c r="H100" s="73" t="s">
        <v>902</v>
      </c>
      <c r="I100" s="104" t="s">
        <v>903</v>
      </c>
      <c r="J100" s="104" t="s">
        <v>904</v>
      </c>
      <c r="K100" s="104" t="s">
        <v>905</v>
      </c>
      <c r="L100" s="179"/>
    </row>
    <row r="101" spans="1:12" ht="18" customHeight="1">
      <c r="A101" s="15" t="s">
        <v>949</v>
      </c>
      <c r="B101" s="14" t="s">
        <v>355</v>
      </c>
      <c r="C101" s="96">
        <v>211</v>
      </c>
      <c r="D101" s="14">
        <v>1</v>
      </c>
      <c r="E101" s="107">
        <v>398</v>
      </c>
      <c r="F101" s="96"/>
      <c r="G101" s="6">
        <f>E101-C101</f>
        <v>187</v>
      </c>
      <c r="H101" s="73">
        <f>D101*3*6</f>
        <v>18</v>
      </c>
      <c r="I101" s="55">
        <f>G101*0.589</f>
        <v>110.143</v>
      </c>
      <c r="J101" s="104">
        <f>H101*2.01</f>
        <v>36.17999999999999</v>
      </c>
      <c r="K101" s="105">
        <f>I101+J101</f>
        <v>146.32299999999998</v>
      </c>
      <c r="L101" s="180" t="s">
        <v>1300</v>
      </c>
    </row>
    <row r="102" spans="1:12" ht="18" customHeight="1">
      <c r="A102" s="15" t="s">
        <v>124</v>
      </c>
      <c r="B102" s="14" t="s">
        <v>356</v>
      </c>
      <c r="C102" s="96">
        <v>518</v>
      </c>
      <c r="D102" s="14">
        <v>0</v>
      </c>
      <c r="E102" s="107">
        <v>518</v>
      </c>
      <c r="F102" s="96"/>
      <c r="G102" s="6">
        <f>E102-C102</f>
        <v>0</v>
      </c>
      <c r="H102" s="73">
        <f>D102*3*6</f>
        <v>0</v>
      </c>
      <c r="I102" s="55">
        <f>G102*0.589</f>
        <v>0</v>
      </c>
      <c r="J102" s="104">
        <f>H102*2.01</f>
        <v>0</v>
      </c>
      <c r="K102" s="105">
        <f>I102+J102</f>
        <v>0</v>
      </c>
      <c r="L102" s="181"/>
    </row>
    <row r="103" spans="1:12" ht="18" customHeight="1">
      <c r="A103" s="15" t="s">
        <v>950</v>
      </c>
      <c r="B103" s="14" t="s">
        <v>357</v>
      </c>
      <c r="C103" s="96">
        <v>3516</v>
      </c>
      <c r="D103" s="14">
        <v>1</v>
      </c>
      <c r="E103" s="107">
        <v>3516</v>
      </c>
      <c r="F103" s="96"/>
      <c r="G103" s="6">
        <f>E103-C103</f>
        <v>0</v>
      </c>
      <c r="H103" s="73">
        <f>D103*3*6</f>
        <v>18</v>
      </c>
      <c r="I103" s="55">
        <f>G103*0.589</f>
        <v>0</v>
      </c>
      <c r="J103" s="104">
        <f>H103*2.01</f>
        <v>36.17999999999999</v>
      </c>
      <c r="K103" s="105">
        <f>I103+J103</f>
        <v>36.17999999999999</v>
      </c>
      <c r="L103" s="181"/>
    </row>
    <row r="104" spans="1:12" ht="18" customHeight="1">
      <c r="A104" s="15" t="s">
        <v>951</v>
      </c>
      <c r="B104" s="14" t="s">
        <v>358</v>
      </c>
      <c r="C104" s="96">
        <v>9304</v>
      </c>
      <c r="D104" s="14">
        <v>2</v>
      </c>
      <c r="E104" s="107">
        <v>9625</v>
      </c>
      <c r="F104" s="96"/>
      <c r="G104" s="6">
        <f>E104-C104</f>
        <v>321</v>
      </c>
      <c r="H104" s="73">
        <f>D104*3*6</f>
        <v>36</v>
      </c>
      <c r="I104" s="55">
        <f>G104*0.589</f>
        <v>189.069</v>
      </c>
      <c r="J104" s="104">
        <f>H104*2.01</f>
        <v>72.35999999999999</v>
      </c>
      <c r="K104" s="105">
        <f>I104+J104</f>
        <v>261.429</v>
      </c>
      <c r="L104" s="181"/>
    </row>
    <row r="105" spans="1:12" ht="18" customHeight="1">
      <c r="A105" s="15"/>
      <c r="B105" s="106"/>
      <c r="C105" s="66"/>
      <c r="D105" s="106"/>
      <c r="E105" s="107"/>
      <c r="F105" s="122"/>
      <c r="G105" s="66"/>
      <c r="H105" s="73"/>
      <c r="I105" s="104"/>
      <c r="J105" s="104"/>
      <c r="K105" s="104"/>
      <c r="L105" s="181"/>
    </row>
    <row r="106" spans="1:12" ht="18" customHeight="1">
      <c r="A106" s="15"/>
      <c r="B106" s="19"/>
      <c r="C106" s="66"/>
      <c r="D106" s="106"/>
      <c r="E106" s="107"/>
      <c r="F106" s="122"/>
      <c r="G106" s="66"/>
      <c r="H106" s="73"/>
      <c r="I106" s="104"/>
      <c r="J106" s="104"/>
      <c r="K106" s="104"/>
      <c r="L106" s="181"/>
    </row>
    <row r="107" spans="1:12" ht="18" customHeight="1">
      <c r="A107" s="15"/>
      <c r="B107" s="106"/>
      <c r="C107" s="66"/>
      <c r="D107" s="106"/>
      <c r="E107" s="107"/>
      <c r="F107" s="122"/>
      <c r="G107" s="66"/>
      <c r="H107" s="73"/>
      <c r="I107" s="104"/>
      <c r="J107" s="104"/>
      <c r="K107" s="104"/>
      <c r="L107" s="181"/>
    </row>
    <row r="108" spans="1:12" ht="18" customHeight="1">
      <c r="A108" s="15"/>
      <c r="B108" s="106"/>
      <c r="C108" s="66"/>
      <c r="D108" s="106"/>
      <c r="E108" s="107"/>
      <c r="F108" s="122"/>
      <c r="G108" s="66"/>
      <c r="H108" s="73"/>
      <c r="I108" s="104"/>
      <c r="J108" s="104"/>
      <c r="K108" s="104"/>
      <c r="L108" s="181"/>
    </row>
    <row r="109" spans="1:12" ht="18" customHeight="1">
      <c r="A109" s="15"/>
      <c r="B109" s="106"/>
      <c r="C109" s="66"/>
      <c r="D109" s="106"/>
      <c r="E109" s="107"/>
      <c r="F109" s="122"/>
      <c r="G109" s="66"/>
      <c r="H109" s="73"/>
      <c r="I109" s="104"/>
      <c r="J109" s="104"/>
      <c r="K109" s="104"/>
      <c r="L109" s="181"/>
    </row>
    <row r="110" spans="1:12" ht="18" customHeight="1">
      <c r="A110" s="15"/>
      <c r="B110" s="106"/>
      <c r="C110" s="66"/>
      <c r="D110" s="106"/>
      <c r="E110" s="107"/>
      <c r="F110" s="122"/>
      <c r="G110" s="66"/>
      <c r="H110" s="73"/>
      <c r="I110" s="104"/>
      <c r="J110" s="104"/>
      <c r="K110" s="104"/>
      <c r="L110" s="181"/>
    </row>
    <row r="111" spans="1:12" ht="18" customHeight="1">
      <c r="A111" s="15"/>
      <c r="B111" s="106"/>
      <c r="C111" s="66"/>
      <c r="D111" s="106"/>
      <c r="E111" s="107"/>
      <c r="F111" s="122"/>
      <c r="G111" s="66"/>
      <c r="H111" s="73"/>
      <c r="I111" s="104"/>
      <c r="J111" s="104"/>
      <c r="K111" s="104"/>
      <c r="L111" s="181"/>
    </row>
    <row r="112" spans="1:12" ht="18" customHeight="1">
      <c r="A112" s="15"/>
      <c r="B112" s="19"/>
      <c r="C112" s="66"/>
      <c r="D112" s="106"/>
      <c r="E112" s="107"/>
      <c r="F112" s="122"/>
      <c r="G112" s="66"/>
      <c r="H112" s="73"/>
      <c r="I112" s="104"/>
      <c r="J112" s="104"/>
      <c r="K112" s="104"/>
      <c r="L112" s="181"/>
    </row>
    <row r="113" spans="1:12" ht="18" customHeight="1">
      <c r="A113" s="15"/>
      <c r="B113" s="106"/>
      <c r="C113" s="66"/>
      <c r="D113" s="106"/>
      <c r="E113" s="107"/>
      <c r="F113" s="122"/>
      <c r="G113" s="66"/>
      <c r="H113" s="73"/>
      <c r="I113" s="104"/>
      <c r="J113" s="104"/>
      <c r="K113" s="104"/>
      <c r="L113" s="181"/>
    </row>
    <row r="114" spans="1:12" ht="18" customHeight="1">
      <c r="A114" s="15"/>
      <c r="B114" s="106"/>
      <c r="C114" s="66"/>
      <c r="D114" s="106"/>
      <c r="E114" s="107"/>
      <c r="F114" s="122"/>
      <c r="G114" s="66"/>
      <c r="H114" s="73"/>
      <c r="I114" s="104"/>
      <c r="J114" s="104"/>
      <c r="K114" s="104"/>
      <c r="L114" s="181"/>
    </row>
    <row r="115" spans="1:12" ht="18" customHeight="1">
      <c r="A115" s="15"/>
      <c r="B115" s="20"/>
      <c r="C115" s="66"/>
      <c r="D115" s="106"/>
      <c r="E115" s="107"/>
      <c r="F115" s="122"/>
      <c r="G115" s="66"/>
      <c r="H115" s="73"/>
      <c r="I115" s="104"/>
      <c r="J115" s="104"/>
      <c r="K115" s="104"/>
      <c r="L115" s="181"/>
    </row>
    <row r="116" spans="1:12" ht="18" customHeight="1">
      <c r="A116" s="15"/>
      <c r="B116" s="106"/>
      <c r="C116" s="66"/>
      <c r="D116" s="106"/>
      <c r="E116" s="107"/>
      <c r="F116" s="122"/>
      <c r="G116" s="66"/>
      <c r="H116" s="73"/>
      <c r="I116" s="104"/>
      <c r="J116" s="104"/>
      <c r="K116" s="104"/>
      <c r="L116" s="181"/>
    </row>
    <row r="117" spans="1:12" ht="18" customHeight="1">
      <c r="A117" s="179" t="s">
        <v>905</v>
      </c>
      <c r="B117" s="179"/>
      <c r="C117" s="66"/>
      <c r="D117" s="66"/>
      <c r="E117" s="107"/>
      <c r="F117" s="107"/>
      <c r="G117" s="66"/>
      <c r="H117" s="108"/>
      <c r="I117" s="109">
        <f>SUM(I100:I116)</f>
        <v>299.212</v>
      </c>
      <c r="J117" s="109">
        <f>SUM(J100:J116)</f>
        <v>144.71999999999997</v>
      </c>
      <c r="K117" s="109">
        <f>SUM(K100:K116)</f>
        <v>443.93199999999996</v>
      </c>
      <c r="L117" s="181"/>
    </row>
    <row r="118" spans="1:12" ht="18" customHeight="1">
      <c r="A118" s="179" t="s">
        <v>877</v>
      </c>
      <c r="B118" s="179"/>
      <c r="C118" s="66"/>
      <c r="D118" s="66"/>
      <c r="E118" s="107"/>
      <c r="F118" s="107"/>
      <c r="G118" s="66"/>
      <c r="H118" s="108"/>
      <c r="I118" s="109">
        <f>I117+I95+I71+I46+I23</f>
        <v>16513.793</v>
      </c>
      <c r="J118" s="109">
        <f>J117+J95+J71+J46+J23</f>
        <v>4992.839999999998</v>
      </c>
      <c r="K118" s="109">
        <f>K117+K95+K71+K46+K23</f>
        <v>21506.632999999994</v>
      </c>
      <c r="L118" s="182"/>
    </row>
  </sheetData>
  <mergeCells count="66">
    <mergeCell ref="A117:B117"/>
    <mergeCell ref="G99:H99"/>
    <mergeCell ref="I99:K99"/>
    <mergeCell ref="L99:L100"/>
    <mergeCell ref="A99:A100"/>
    <mergeCell ref="B99:B100"/>
    <mergeCell ref="C99:D99"/>
    <mergeCell ref="E99:F99"/>
    <mergeCell ref="A97:L97"/>
    <mergeCell ref="A98:B98"/>
    <mergeCell ref="E98:H98"/>
    <mergeCell ref="J98:L98"/>
    <mergeCell ref="A71:B71"/>
    <mergeCell ref="G49:H49"/>
    <mergeCell ref="I49:K49"/>
    <mergeCell ref="L49:L50"/>
    <mergeCell ref="L51:L71"/>
    <mergeCell ref="A49:A50"/>
    <mergeCell ref="B49:B50"/>
    <mergeCell ref="C49:D49"/>
    <mergeCell ref="E49:F49"/>
    <mergeCell ref="A46:B46"/>
    <mergeCell ref="A47:L47"/>
    <mergeCell ref="A48:B48"/>
    <mergeCell ref="E48:H48"/>
    <mergeCell ref="J48:L48"/>
    <mergeCell ref="G26:H26"/>
    <mergeCell ref="I26:K26"/>
    <mergeCell ref="L26:L27"/>
    <mergeCell ref="L28:L46"/>
    <mergeCell ref="A26:A27"/>
    <mergeCell ref="B26:B27"/>
    <mergeCell ref="C26:D26"/>
    <mergeCell ref="E26:F26"/>
    <mergeCell ref="A23:B23"/>
    <mergeCell ref="A24:L24"/>
    <mergeCell ref="A25:B25"/>
    <mergeCell ref="E25:H25"/>
    <mergeCell ref="J25:L25"/>
    <mergeCell ref="G3:H3"/>
    <mergeCell ref="I3:K3"/>
    <mergeCell ref="L3:L4"/>
    <mergeCell ref="L5:L23"/>
    <mergeCell ref="A3:A4"/>
    <mergeCell ref="B3:B4"/>
    <mergeCell ref="C3:D3"/>
    <mergeCell ref="E3:F3"/>
    <mergeCell ref="A1:L1"/>
    <mergeCell ref="A2:B2"/>
    <mergeCell ref="E2:H2"/>
    <mergeCell ref="J2:L2"/>
    <mergeCell ref="E75:F75"/>
    <mergeCell ref="A73:L73"/>
    <mergeCell ref="A74:B74"/>
    <mergeCell ref="E74:H74"/>
    <mergeCell ref="J74:L74"/>
    <mergeCell ref="A118:B118"/>
    <mergeCell ref="L101:L118"/>
    <mergeCell ref="A95:B95"/>
    <mergeCell ref="G75:H75"/>
    <mergeCell ref="I75:K75"/>
    <mergeCell ref="L75:L76"/>
    <mergeCell ref="L77:L95"/>
    <mergeCell ref="A75:A76"/>
    <mergeCell ref="B75:B76"/>
    <mergeCell ref="C75:D75"/>
  </mergeCells>
  <printOptions horizontalCentered="1" verticalCentered="1"/>
  <pageMargins left="0.42" right="0.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136">
      <selection activeCell="D279" sqref="D279"/>
    </sheetView>
  </sheetViews>
  <sheetFormatPr defaultColWidth="9.00390625" defaultRowHeight="14.25"/>
  <cols>
    <col min="3" max="4" width="9.00390625" style="72" customWidth="1"/>
    <col min="5" max="5" width="9.00390625" style="76" customWidth="1"/>
    <col min="6" max="6" width="9.00390625" style="95" customWidth="1"/>
    <col min="7" max="7" width="9.00390625" style="47" customWidth="1"/>
    <col min="8" max="8" width="9.50390625" style="100" bestFit="1" customWidth="1"/>
    <col min="9" max="11" width="10.625" style="52" customWidth="1"/>
    <col min="12" max="12" width="13.50390625" style="0" customWidth="1"/>
    <col min="13" max="14" width="6.125" style="47" customWidth="1"/>
    <col min="15" max="15" width="6.125" style="0" customWidth="1"/>
  </cols>
  <sheetData>
    <row r="1" spans="1:12" ht="25.5">
      <c r="A1" s="155" t="s">
        <v>860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4" customHeight="1">
      <c r="A2" s="157" t="s">
        <v>360</v>
      </c>
      <c r="B2" s="157"/>
      <c r="C2" s="68"/>
      <c r="D2" s="68"/>
      <c r="E2" s="196" t="s">
        <v>1146</v>
      </c>
      <c r="F2" s="197"/>
      <c r="G2" s="197"/>
      <c r="H2" s="197"/>
      <c r="J2" s="158"/>
      <c r="K2" s="158"/>
      <c r="L2" s="158"/>
    </row>
    <row r="3" spans="1:12" ht="29.25" customHeight="1">
      <c r="A3" s="194" t="s">
        <v>362</v>
      </c>
      <c r="B3" s="192" t="s">
        <v>363</v>
      </c>
      <c r="C3" s="194" t="s">
        <v>493</v>
      </c>
      <c r="D3" s="194"/>
      <c r="E3" s="190" t="s">
        <v>494</v>
      </c>
      <c r="F3" s="190"/>
      <c r="G3" s="190" t="s">
        <v>364</v>
      </c>
      <c r="H3" s="190"/>
      <c r="I3" s="191" t="s">
        <v>368</v>
      </c>
      <c r="J3" s="191"/>
      <c r="K3" s="191"/>
      <c r="L3" s="192" t="s">
        <v>369</v>
      </c>
    </row>
    <row r="4" spans="1:12" ht="29.25" customHeight="1">
      <c r="A4" s="194"/>
      <c r="B4" s="192"/>
      <c r="C4" s="13" t="s">
        <v>901</v>
      </c>
      <c r="D4" s="13" t="s">
        <v>902</v>
      </c>
      <c r="E4" s="48" t="s">
        <v>901</v>
      </c>
      <c r="F4" s="91" t="s">
        <v>902</v>
      </c>
      <c r="G4" s="48" t="s">
        <v>370</v>
      </c>
      <c r="H4" s="13" t="s">
        <v>371</v>
      </c>
      <c r="I4" s="62" t="s">
        <v>372</v>
      </c>
      <c r="J4" s="62" t="s">
        <v>373</v>
      </c>
      <c r="K4" s="62" t="s">
        <v>374</v>
      </c>
      <c r="L4" s="192"/>
    </row>
    <row r="5" spans="1:12" ht="29.25" customHeight="1">
      <c r="A5" s="44" t="s">
        <v>375</v>
      </c>
      <c r="B5" s="45" t="s">
        <v>641</v>
      </c>
      <c r="C5" s="49">
        <v>44114</v>
      </c>
      <c r="D5" s="90" t="s">
        <v>1086</v>
      </c>
      <c r="E5" s="49">
        <v>46772</v>
      </c>
      <c r="F5" s="90" t="s">
        <v>1231</v>
      </c>
      <c r="G5" s="50">
        <f>E5-C5</f>
        <v>2658</v>
      </c>
      <c r="H5" s="4" t="s">
        <v>1238</v>
      </c>
      <c r="I5" s="55">
        <f>G5*0.589</f>
        <v>1565.562</v>
      </c>
      <c r="J5" s="54">
        <f>H5*2.01</f>
        <v>70.35</v>
      </c>
      <c r="K5" s="63">
        <f>I5+J5</f>
        <v>1635.9119999999998</v>
      </c>
      <c r="L5" s="193" t="s">
        <v>1300</v>
      </c>
    </row>
    <row r="6" spans="1:12" ht="29.25" customHeight="1">
      <c r="A6" s="44" t="s">
        <v>913</v>
      </c>
      <c r="B6" s="45" t="s">
        <v>642</v>
      </c>
      <c r="C6" s="49">
        <v>17648</v>
      </c>
      <c r="D6" s="90">
        <v>320</v>
      </c>
      <c r="E6" s="49">
        <v>18521</v>
      </c>
      <c r="F6" s="90">
        <v>340</v>
      </c>
      <c r="G6" s="50">
        <f aca="true" t="shared" si="0" ref="G6:H14">E6-C6</f>
        <v>873</v>
      </c>
      <c r="H6" s="50">
        <f t="shared" si="0"/>
        <v>20</v>
      </c>
      <c r="I6" s="55">
        <f aca="true" t="shared" si="1" ref="I6:I14">G6*0.589</f>
        <v>514.197</v>
      </c>
      <c r="J6" s="54">
        <f aca="true" t="shared" si="2" ref="J6:J14">H6*2.01</f>
        <v>40.199999999999996</v>
      </c>
      <c r="K6" s="63">
        <f aca="true" t="shared" si="3" ref="K6:K14">I6+J6</f>
        <v>554.397</v>
      </c>
      <c r="L6" s="193"/>
    </row>
    <row r="7" spans="1:12" ht="29.25" customHeight="1">
      <c r="A7" s="44" t="s">
        <v>914</v>
      </c>
      <c r="B7" s="45" t="s">
        <v>643</v>
      </c>
      <c r="C7" s="49">
        <v>9238</v>
      </c>
      <c r="D7" s="90" t="s">
        <v>1087</v>
      </c>
      <c r="E7" s="49">
        <v>10150</v>
      </c>
      <c r="F7" s="90" t="s">
        <v>1232</v>
      </c>
      <c r="G7" s="50">
        <f t="shared" si="0"/>
        <v>912</v>
      </c>
      <c r="H7" s="50">
        <v>30</v>
      </c>
      <c r="I7" s="55">
        <f t="shared" si="1"/>
        <v>537.168</v>
      </c>
      <c r="J7" s="54">
        <f t="shared" si="2"/>
        <v>60.3</v>
      </c>
      <c r="K7" s="63">
        <f t="shared" si="3"/>
        <v>597.468</v>
      </c>
      <c r="L7" s="193"/>
    </row>
    <row r="8" spans="1:12" ht="29.25" customHeight="1">
      <c r="A8" s="44" t="s">
        <v>915</v>
      </c>
      <c r="B8" s="45" t="s">
        <v>644</v>
      </c>
      <c r="C8" s="49">
        <v>3070</v>
      </c>
      <c r="D8" s="90">
        <v>18</v>
      </c>
      <c r="E8" s="49">
        <v>3441</v>
      </c>
      <c r="F8" s="90">
        <v>36</v>
      </c>
      <c r="G8" s="50">
        <f t="shared" si="0"/>
        <v>371</v>
      </c>
      <c r="H8" s="50">
        <f t="shared" si="0"/>
        <v>18</v>
      </c>
      <c r="I8" s="55">
        <f t="shared" si="1"/>
        <v>218.51899999999998</v>
      </c>
      <c r="J8" s="54">
        <f t="shared" si="2"/>
        <v>36.17999999999999</v>
      </c>
      <c r="K8" s="63">
        <f t="shared" si="3"/>
        <v>254.69899999999996</v>
      </c>
      <c r="L8" s="193"/>
    </row>
    <row r="9" spans="1:12" ht="29.25" customHeight="1">
      <c r="A9" s="44" t="s">
        <v>916</v>
      </c>
      <c r="B9" s="45" t="s">
        <v>645</v>
      </c>
      <c r="C9" s="49">
        <v>16719</v>
      </c>
      <c r="D9" s="92" t="s">
        <v>51</v>
      </c>
      <c r="E9" s="49">
        <v>17808</v>
      </c>
      <c r="F9" s="92" t="s">
        <v>1233</v>
      </c>
      <c r="G9" s="50">
        <f t="shared" si="0"/>
        <v>1089</v>
      </c>
      <c r="H9" s="50">
        <v>34</v>
      </c>
      <c r="I9" s="55">
        <f t="shared" si="1"/>
        <v>641.4209999999999</v>
      </c>
      <c r="J9" s="54">
        <f t="shared" si="2"/>
        <v>68.33999999999999</v>
      </c>
      <c r="K9" s="63">
        <f t="shared" si="3"/>
        <v>709.761</v>
      </c>
      <c r="L9" s="193"/>
    </row>
    <row r="10" spans="1:12" ht="29.25" customHeight="1">
      <c r="A10" s="44" t="s">
        <v>917</v>
      </c>
      <c r="B10" s="45" t="s">
        <v>646</v>
      </c>
      <c r="C10" s="49">
        <v>16741</v>
      </c>
      <c r="D10" s="90">
        <v>822</v>
      </c>
      <c r="E10" s="49">
        <v>18123</v>
      </c>
      <c r="F10" s="90">
        <v>858</v>
      </c>
      <c r="G10" s="50">
        <f t="shared" si="0"/>
        <v>1382</v>
      </c>
      <c r="H10" s="50">
        <f t="shared" si="0"/>
        <v>36</v>
      </c>
      <c r="I10" s="55">
        <f t="shared" si="1"/>
        <v>813.9979999999999</v>
      </c>
      <c r="J10" s="54">
        <f t="shared" si="2"/>
        <v>72.35999999999999</v>
      </c>
      <c r="K10" s="63">
        <f t="shared" si="3"/>
        <v>886.358</v>
      </c>
      <c r="L10" s="193"/>
    </row>
    <row r="11" spans="1:12" ht="29.25" customHeight="1">
      <c r="A11" s="44" t="s">
        <v>918</v>
      </c>
      <c r="B11" s="45" t="s">
        <v>647</v>
      </c>
      <c r="C11" s="49">
        <v>33398</v>
      </c>
      <c r="D11" s="90" t="s">
        <v>1088</v>
      </c>
      <c r="E11" s="49">
        <v>35222</v>
      </c>
      <c r="F11" s="90" t="s">
        <v>1234</v>
      </c>
      <c r="G11" s="50">
        <f t="shared" si="0"/>
        <v>1824</v>
      </c>
      <c r="H11" s="50">
        <v>38</v>
      </c>
      <c r="I11" s="55">
        <f t="shared" si="1"/>
        <v>1074.336</v>
      </c>
      <c r="J11" s="54">
        <f t="shared" si="2"/>
        <v>76.38</v>
      </c>
      <c r="K11" s="63">
        <f t="shared" si="3"/>
        <v>1150.716</v>
      </c>
      <c r="L11" s="193"/>
    </row>
    <row r="12" spans="1:12" ht="29.25" customHeight="1">
      <c r="A12" s="44" t="s">
        <v>919</v>
      </c>
      <c r="B12" s="45" t="s">
        <v>648</v>
      </c>
      <c r="C12" s="49">
        <v>40360</v>
      </c>
      <c r="D12" s="90" t="s">
        <v>1089</v>
      </c>
      <c r="E12" s="49">
        <v>42743</v>
      </c>
      <c r="F12" s="90" t="s">
        <v>1235</v>
      </c>
      <c r="G12" s="50">
        <f t="shared" si="0"/>
        <v>2383</v>
      </c>
      <c r="H12" s="50">
        <v>37</v>
      </c>
      <c r="I12" s="55">
        <f t="shared" si="1"/>
        <v>1403.587</v>
      </c>
      <c r="J12" s="54">
        <f t="shared" si="2"/>
        <v>74.36999999999999</v>
      </c>
      <c r="K12" s="63">
        <f t="shared" si="3"/>
        <v>1477.9569999999999</v>
      </c>
      <c r="L12" s="193"/>
    </row>
    <row r="13" spans="1:12" ht="29.25" customHeight="1">
      <c r="A13" s="44" t="s">
        <v>920</v>
      </c>
      <c r="B13" s="45" t="s">
        <v>649</v>
      </c>
      <c r="C13" s="49">
        <v>46407</v>
      </c>
      <c r="D13" s="90" t="s">
        <v>1090</v>
      </c>
      <c r="E13" s="49">
        <v>48793</v>
      </c>
      <c r="F13" s="90" t="s">
        <v>1236</v>
      </c>
      <c r="G13" s="50">
        <f t="shared" si="0"/>
        <v>2386</v>
      </c>
      <c r="H13" s="50">
        <v>37</v>
      </c>
      <c r="I13" s="55">
        <f t="shared" si="1"/>
        <v>1405.3539999999998</v>
      </c>
      <c r="J13" s="54">
        <f t="shared" si="2"/>
        <v>74.36999999999999</v>
      </c>
      <c r="K13" s="63">
        <f t="shared" si="3"/>
        <v>1479.7239999999997</v>
      </c>
      <c r="L13" s="193"/>
    </row>
    <row r="14" spans="1:12" ht="29.25" customHeight="1">
      <c r="A14" s="44" t="s">
        <v>921</v>
      </c>
      <c r="B14" s="45" t="s">
        <v>650</v>
      </c>
      <c r="C14" s="49">
        <v>19995</v>
      </c>
      <c r="D14" s="90" t="s">
        <v>1091</v>
      </c>
      <c r="E14" s="49">
        <v>21254</v>
      </c>
      <c r="F14" s="90" t="s">
        <v>1237</v>
      </c>
      <c r="G14" s="50">
        <f t="shared" si="0"/>
        <v>1259</v>
      </c>
      <c r="H14" s="50">
        <v>32</v>
      </c>
      <c r="I14" s="55">
        <f t="shared" si="1"/>
        <v>741.5509999999999</v>
      </c>
      <c r="J14" s="54">
        <f t="shared" si="2"/>
        <v>64.32</v>
      </c>
      <c r="K14" s="63">
        <f t="shared" si="3"/>
        <v>805.8709999999999</v>
      </c>
      <c r="L14" s="193"/>
    </row>
    <row r="15" spans="1:12" ht="29.25" customHeight="1">
      <c r="A15" s="189" t="s">
        <v>374</v>
      </c>
      <c r="B15" s="189"/>
      <c r="C15" s="70"/>
      <c r="D15" s="70"/>
      <c r="E15" s="71"/>
      <c r="F15" s="93"/>
      <c r="G15" s="51"/>
      <c r="H15" s="44"/>
      <c r="I15" s="64">
        <f>SUM(I5:I14)</f>
        <v>8915.693</v>
      </c>
      <c r="J15" s="64">
        <f>SUM(J5:J14)</f>
        <v>637.1699999999998</v>
      </c>
      <c r="K15" s="64">
        <f>SUM(K5:K14)</f>
        <v>9552.863</v>
      </c>
      <c r="L15" s="193"/>
    </row>
    <row r="16" spans="1:12" ht="25.5">
      <c r="A16" s="155" t="s">
        <v>860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1:12" ht="24" customHeight="1">
      <c r="A17" s="157" t="s">
        <v>360</v>
      </c>
      <c r="B17" s="157"/>
      <c r="C17" s="68"/>
      <c r="D17" s="68"/>
      <c r="E17" s="196" t="s">
        <v>1146</v>
      </c>
      <c r="F17" s="197"/>
      <c r="G17" s="197"/>
      <c r="H17" s="197"/>
      <c r="J17" s="158"/>
      <c r="K17" s="158"/>
      <c r="L17" s="158"/>
    </row>
    <row r="18" spans="1:12" ht="29.25" customHeight="1">
      <c r="A18" s="194" t="s">
        <v>362</v>
      </c>
      <c r="B18" s="192" t="s">
        <v>363</v>
      </c>
      <c r="C18" s="185" t="s">
        <v>493</v>
      </c>
      <c r="D18" s="185"/>
      <c r="E18" s="195" t="s">
        <v>494</v>
      </c>
      <c r="F18" s="195"/>
      <c r="G18" s="190" t="s">
        <v>364</v>
      </c>
      <c r="H18" s="190"/>
      <c r="I18" s="191" t="s">
        <v>368</v>
      </c>
      <c r="J18" s="191"/>
      <c r="K18" s="191"/>
      <c r="L18" s="192" t="s">
        <v>369</v>
      </c>
    </row>
    <row r="19" spans="1:12" ht="29.25" customHeight="1">
      <c r="A19" s="194"/>
      <c r="B19" s="192"/>
      <c r="C19" s="15" t="s">
        <v>901</v>
      </c>
      <c r="D19" s="74" t="s">
        <v>902</v>
      </c>
      <c r="E19" s="73" t="s">
        <v>901</v>
      </c>
      <c r="F19" s="94" t="s">
        <v>902</v>
      </c>
      <c r="G19" s="48" t="s">
        <v>370</v>
      </c>
      <c r="H19" s="13" t="s">
        <v>371</v>
      </c>
      <c r="I19" s="62" t="s">
        <v>372</v>
      </c>
      <c r="J19" s="62" t="s">
        <v>373</v>
      </c>
      <c r="K19" s="62" t="s">
        <v>374</v>
      </c>
      <c r="L19" s="192"/>
    </row>
    <row r="20" spans="1:12" ht="29.25" customHeight="1">
      <c r="A20" s="44" t="s">
        <v>651</v>
      </c>
      <c r="B20" s="45" t="s">
        <v>661</v>
      </c>
      <c r="C20" s="49">
        <v>32621</v>
      </c>
      <c r="D20" s="90" t="s">
        <v>1092</v>
      </c>
      <c r="E20" s="49">
        <v>34578</v>
      </c>
      <c r="F20" s="90" t="s">
        <v>1239</v>
      </c>
      <c r="G20" s="50">
        <f>E20-C20</f>
        <v>1957</v>
      </c>
      <c r="H20" s="50">
        <v>72</v>
      </c>
      <c r="I20" s="55">
        <f>G20*0.589</f>
        <v>1152.673</v>
      </c>
      <c r="J20" s="54">
        <f>H20*2.01</f>
        <v>144.71999999999997</v>
      </c>
      <c r="K20" s="63">
        <f>I20+J20</f>
        <v>1297.393</v>
      </c>
      <c r="L20" s="193" t="s">
        <v>1300</v>
      </c>
    </row>
    <row r="21" spans="1:12" ht="29.25" customHeight="1">
      <c r="A21" s="44" t="s">
        <v>652</v>
      </c>
      <c r="B21" s="45" t="s">
        <v>662</v>
      </c>
      <c r="C21" s="49">
        <v>16690</v>
      </c>
      <c r="D21" s="90" t="s">
        <v>1093</v>
      </c>
      <c r="E21" s="49">
        <v>18159</v>
      </c>
      <c r="F21" s="90" t="s">
        <v>1240</v>
      </c>
      <c r="G21" s="50">
        <f aca="true" t="shared" si="4" ref="G21:G29">E21-C21</f>
        <v>1469</v>
      </c>
      <c r="H21" s="50">
        <v>36</v>
      </c>
      <c r="I21" s="55">
        <f aca="true" t="shared" si="5" ref="I21:I29">G21*0.589</f>
        <v>865.241</v>
      </c>
      <c r="J21" s="54">
        <f aca="true" t="shared" si="6" ref="J21:J29">H21*2.01</f>
        <v>72.35999999999999</v>
      </c>
      <c r="K21" s="63">
        <f aca="true" t="shared" si="7" ref="K21:K29">I21+J21</f>
        <v>937.601</v>
      </c>
      <c r="L21" s="193"/>
    </row>
    <row r="22" spans="1:12" ht="29.25" customHeight="1">
      <c r="A22" s="44" t="s">
        <v>653</v>
      </c>
      <c r="B22" s="45" t="s">
        <v>663</v>
      </c>
      <c r="C22" s="49">
        <v>22973</v>
      </c>
      <c r="D22" s="90" t="s">
        <v>1094</v>
      </c>
      <c r="E22" s="49">
        <v>24937</v>
      </c>
      <c r="F22" s="90" t="s">
        <v>1241</v>
      </c>
      <c r="G22" s="50">
        <f t="shared" si="4"/>
        <v>1964</v>
      </c>
      <c r="H22" s="50">
        <v>42</v>
      </c>
      <c r="I22" s="55">
        <f t="shared" si="5"/>
        <v>1156.796</v>
      </c>
      <c r="J22" s="54">
        <f t="shared" si="6"/>
        <v>84.41999999999999</v>
      </c>
      <c r="K22" s="63">
        <f t="shared" si="7"/>
        <v>1241.2160000000001</v>
      </c>
      <c r="L22" s="193"/>
    </row>
    <row r="23" spans="1:12" ht="29.25" customHeight="1">
      <c r="A23" s="44" t="s">
        <v>654</v>
      </c>
      <c r="B23" s="45" t="s">
        <v>664</v>
      </c>
      <c r="C23" s="49">
        <v>4861</v>
      </c>
      <c r="D23" s="90"/>
      <c r="E23" s="49">
        <v>4861</v>
      </c>
      <c r="F23" s="90">
        <v>0</v>
      </c>
      <c r="G23" s="50">
        <f t="shared" si="4"/>
        <v>0</v>
      </c>
      <c r="H23" s="50">
        <f>F23-D23</f>
        <v>0</v>
      </c>
      <c r="I23" s="55">
        <f t="shared" si="5"/>
        <v>0</v>
      </c>
      <c r="J23" s="54">
        <f t="shared" si="6"/>
        <v>0</v>
      </c>
      <c r="K23" s="63">
        <f t="shared" si="7"/>
        <v>0</v>
      </c>
      <c r="L23" s="193"/>
    </row>
    <row r="24" spans="1:12" ht="29.25" customHeight="1">
      <c r="A24" s="44" t="s">
        <v>655</v>
      </c>
      <c r="B24" s="45" t="s">
        <v>665</v>
      </c>
      <c r="C24" s="49">
        <v>20668</v>
      </c>
      <c r="D24" s="92" t="s">
        <v>1095</v>
      </c>
      <c r="E24" s="49">
        <v>21368</v>
      </c>
      <c r="F24" s="92" t="s">
        <v>1242</v>
      </c>
      <c r="G24" s="50">
        <f t="shared" si="4"/>
        <v>700</v>
      </c>
      <c r="H24" s="50">
        <v>54</v>
      </c>
      <c r="I24" s="55">
        <f t="shared" si="5"/>
        <v>412.29999999999995</v>
      </c>
      <c r="J24" s="54">
        <f t="shared" si="6"/>
        <v>108.53999999999999</v>
      </c>
      <c r="K24" s="63">
        <f t="shared" si="7"/>
        <v>520.8399999999999</v>
      </c>
      <c r="L24" s="193"/>
    </row>
    <row r="25" spans="1:12" ht="29.25" customHeight="1">
      <c r="A25" s="44" t="s">
        <v>656</v>
      </c>
      <c r="B25" s="45" t="s">
        <v>666</v>
      </c>
      <c r="C25" s="49">
        <v>11595</v>
      </c>
      <c r="D25" s="90">
        <v>54</v>
      </c>
      <c r="E25" s="49">
        <v>12351</v>
      </c>
      <c r="F25" s="90">
        <v>108</v>
      </c>
      <c r="G25" s="50">
        <f t="shared" si="4"/>
        <v>756</v>
      </c>
      <c r="H25" s="50">
        <f>F25-D25</f>
        <v>54</v>
      </c>
      <c r="I25" s="55">
        <f t="shared" si="5"/>
        <v>445.284</v>
      </c>
      <c r="J25" s="54">
        <f t="shared" si="6"/>
        <v>108.53999999999999</v>
      </c>
      <c r="K25" s="63">
        <f t="shared" si="7"/>
        <v>553.824</v>
      </c>
      <c r="L25" s="193"/>
    </row>
    <row r="26" spans="1:12" ht="29.25" customHeight="1">
      <c r="A26" s="44" t="s">
        <v>657</v>
      </c>
      <c r="B26" s="45" t="s">
        <v>667</v>
      </c>
      <c r="C26" s="49">
        <v>26192</v>
      </c>
      <c r="D26" s="90">
        <v>1410</v>
      </c>
      <c r="E26" s="49">
        <v>27572</v>
      </c>
      <c r="F26" s="90">
        <v>1446</v>
      </c>
      <c r="G26" s="50">
        <f t="shared" si="4"/>
        <v>1380</v>
      </c>
      <c r="H26" s="50">
        <f>F26-D26</f>
        <v>36</v>
      </c>
      <c r="I26" s="55">
        <f t="shared" si="5"/>
        <v>812.8199999999999</v>
      </c>
      <c r="J26" s="54">
        <f t="shared" si="6"/>
        <v>72.35999999999999</v>
      </c>
      <c r="K26" s="63">
        <f t="shared" si="7"/>
        <v>885.18</v>
      </c>
      <c r="L26" s="193"/>
    </row>
    <row r="27" spans="1:12" ht="29.25" customHeight="1">
      <c r="A27" s="44" t="s">
        <v>658</v>
      </c>
      <c r="B27" s="45" t="s">
        <v>668</v>
      </c>
      <c r="C27" s="49">
        <v>21477</v>
      </c>
      <c r="D27" s="90" t="s">
        <v>1096</v>
      </c>
      <c r="E27" s="49">
        <v>23507</v>
      </c>
      <c r="F27" s="90" t="s">
        <v>1243</v>
      </c>
      <c r="G27" s="50">
        <f t="shared" si="4"/>
        <v>2030</v>
      </c>
      <c r="H27" s="50">
        <v>36</v>
      </c>
      <c r="I27" s="55">
        <f t="shared" si="5"/>
        <v>1195.6699999999998</v>
      </c>
      <c r="J27" s="54">
        <f t="shared" si="6"/>
        <v>72.35999999999999</v>
      </c>
      <c r="K27" s="63">
        <f t="shared" si="7"/>
        <v>1268.0299999999997</v>
      </c>
      <c r="L27" s="193"/>
    </row>
    <row r="28" spans="1:12" ht="29.25" customHeight="1">
      <c r="A28" s="44" t="s">
        <v>659</v>
      </c>
      <c r="B28" s="45" t="s">
        <v>669</v>
      </c>
      <c r="C28" s="49">
        <v>17715</v>
      </c>
      <c r="D28" s="90" t="s">
        <v>1097</v>
      </c>
      <c r="E28" s="49">
        <v>18261</v>
      </c>
      <c r="F28" s="90" t="s">
        <v>1244</v>
      </c>
      <c r="G28" s="50">
        <f t="shared" si="4"/>
        <v>546</v>
      </c>
      <c r="H28" s="50">
        <v>36</v>
      </c>
      <c r="I28" s="55">
        <f t="shared" si="5"/>
        <v>321.594</v>
      </c>
      <c r="J28" s="54">
        <f t="shared" si="6"/>
        <v>72.35999999999999</v>
      </c>
      <c r="K28" s="63">
        <f t="shared" si="7"/>
        <v>393.95399999999995</v>
      </c>
      <c r="L28" s="193"/>
    </row>
    <row r="29" spans="1:12" ht="29.25" customHeight="1">
      <c r="A29" s="44" t="s">
        <v>660</v>
      </c>
      <c r="B29" s="45" t="s">
        <v>670</v>
      </c>
      <c r="C29" s="49">
        <v>32344</v>
      </c>
      <c r="D29" s="90" t="s">
        <v>1098</v>
      </c>
      <c r="E29" s="49">
        <v>34659</v>
      </c>
      <c r="F29" s="90" t="s">
        <v>1245</v>
      </c>
      <c r="G29" s="50">
        <f t="shared" si="4"/>
        <v>2315</v>
      </c>
      <c r="H29" s="50">
        <v>36</v>
      </c>
      <c r="I29" s="55">
        <f t="shared" si="5"/>
        <v>1363.5349999999999</v>
      </c>
      <c r="J29" s="54">
        <f t="shared" si="6"/>
        <v>72.35999999999999</v>
      </c>
      <c r="K29" s="63">
        <f t="shared" si="7"/>
        <v>1435.8949999999998</v>
      </c>
      <c r="L29" s="193"/>
    </row>
    <row r="30" spans="1:12" ht="29.25" customHeight="1">
      <c r="A30" s="189" t="s">
        <v>374</v>
      </c>
      <c r="B30" s="189"/>
      <c r="C30" s="70"/>
      <c r="D30" s="70"/>
      <c r="E30" s="71"/>
      <c r="F30" s="93"/>
      <c r="G30" s="51"/>
      <c r="H30" s="44"/>
      <c r="I30" s="64">
        <f>SUM(I20:I29)</f>
        <v>7725.9130000000005</v>
      </c>
      <c r="J30" s="64">
        <f>SUM(J20:J29)</f>
        <v>808.02</v>
      </c>
      <c r="K30" s="64">
        <f>SUM(K20:K29)</f>
        <v>8533.932999999999</v>
      </c>
      <c r="L30" s="193"/>
    </row>
    <row r="31" spans="1:12" ht="25.5">
      <c r="A31" s="155" t="s">
        <v>860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24" customHeight="1">
      <c r="A32" s="157" t="s">
        <v>360</v>
      </c>
      <c r="B32" s="157"/>
      <c r="E32" s="196" t="s">
        <v>1146</v>
      </c>
      <c r="F32" s="197"/>
      <c r="G32" s="197"/>
      <c r="H32" s="197"/>
      <c r="J32" s="158"/>
      <c r="K32" s="158"/>
      <c r="L32" s="158"/>
    </row>
    <row r="33" spans="1:12" ht="29.25" customHeight="1">
      <c r="A33" s="194" t="s">
        <v>362</v>
      </c>
      <c r="B33" s="192" t="s">
        <v>363</v>
      </c>
      <c r="C33" s="185" t="s">
        <v>493</v>
      </c>
      <c r="D33" s="185"/>
      <c r="E33" s="195" t="s">
        <v>494</v>
      </c>
      <c r="F33" s="195"/>
      <c r="G33" s="190" t="s">
        <v>364</v>
      </c>
      <c r="H33" s="190"/>
      <c r="I33" s="191" t="s">
        <v>368</v>
      </c>
      <c r="J33" s="191"/>
      <c r="K33" s="191"/>
      <c r="L33" s="192" t="s">
        <v>369</v>
      </c>
    </row>
    <row r="34" spans="1:12" ht="29.25" customHeight="1">
      <c r="A34" s="194"/>
      <c r="B34" s="192"/>
      <c r="C34" s="15" t="s">
        <v>901</v>
      </c>
      <c r="D34" s="15" t="s">
        <v>902</v>
      </c>
      <c r="E34" s="73" t="s">
        <v>901</v>
      </c>
      <c r="F34" s="94" t="s">
        <v>902</v>
      </c>
      <c r="G34" s="48" t="s">
        <v>370</v>
      </c>
      <c r="H34" s="13" t="s">
        <v>371</v>
      </c>
      <c r="I34" s="62" t="s">
        <v>372</v>
      </c>
      <c r="J34" s="62" t="s">
        <v>373</v>
      </c>
      <c r="K34" s="62" t="s">
        <v>374</v>
      </c>
      <c r="L34" s="192"/>
    </row>
    <row r="35" spans="1:12" ht="29.25" customHeight="1">
      <c r="A35" s="46" t="s">
        <v>931</v>
      </c>
      <c r="B35" s="45" t="s">
        <v>671</v>
      </c>
      <c r="C35" s="49">
        <v>7664</v>
      </c>
      <c r="D35" s="90">
        <v>18</v>
      </c>
      <c r="E35" s="49">
        <v>8346</v>
      </c>
      <c r="F35" s="90">
        <v>36</v>
      </c>
      <c r="G35" s="50">
        <f>E35-C35</f>
        <v>682</v>
      </c>
      <c r="H35" s="50">
        <f>F35-D35</f>
        <v>18</v>
      </c>
      <c r="I35" s="55">
        <f>G35*0.589</f>
        <v>401.698</v>
      </c>
      <c r="J35" s="54">
        <f>H35*2.01</f>
        <v>36.17999999999999</v>
      </c>
      <c r="K35" s="63">
        <f>I35+J35</f>
        <v>437.878</v>
      </c>
      <c r="L35" s="193" t="s">
        <v>1300</v>
      </c>
    </row>
    <row r="36" spans="1:12" ht="29.25" customHeight="1">
      <c r="A36" s="46" t="s">
        <v>229</v>
      </c>
      <c r="B36" s="45" t="s">
        <v>672</v>
      </c>
      <c r="C36" s="49">
        <v>15232</v>
      </c>
      <c r="D36" s="90">
        <v>2233</v>
      </c>
      <c r="E36" s="49">
        <v>16155</v>
      </c>
      <c r="F36" s="90">
        <v>2269</v>
      </c>
      <c r="G36" s="50">
        <f aca="true" t="shared" si="8" ref="G36:G44">E36-C36</f>
        <v>923</v>
      </c>
      <c r="H36" s="50">
        <f aca="true" t="shared" si="9" ref="H36:H44">F36-D36</f>
        <v>36</v>
      </c>
      <c r="I36" s="55">
        <f aca="true" t="shared" si="10" ref="I36:I44">G36*0.589</f>
        <v>543.6469999999999</v>
      </c>
      <c r="J36" s="54">
        <f aca="true" t="shared" si="11" ref="J36:J44">H36*2.01</f>
        <v>72.35999999999999</v>
      </c>
      <c r="K36" s="63">
        <f aca="true" t="shared" si="12" ref="K36:K44">I36+J36</f>
        <v>616.007</v>
      </c>
      <c r="L36" s="193"/>
    </row>
    <row r="37" spans="1:12" ht="29.25" customHeight="1">
      <c r="A37" s="46" t="s">
        <v>932</v>
      </c>
      <c r="B37" s="45" t="s">
        <v>673</v>
      </c>
      <c r="C37" s="49">
        <v>36118</v>
      </c>
      <c r="D37" s="90">
        <v>36</v>
      </c>
      <c r="E37" s="49">
        <v>37077</v>
      </c>
      <c r="F37" s="90">
        <v>72</v>
      </c>
      <c r="G37" s="50">
        <f t="shared" si="8"/>
        <v>959</v>
      </c>
      <c r="H37" s="50">
        <f t="shared" si="9"/>
        <v>36</v>
      </c>
      <c r="I37" s="55">
        <f t="shared" si="10"/>
        <v>564.851</v>
      </c>
      <c r="J37" s="54">
        <f t="shared" si="11"/>
        <v>72.35999999999999</v>
      </c>
      <c r="K37" s="63">
        <f t="shared" si="12"/>
        <v>637.211</v>
      </c>
      <c r="L37" s="193"/>
    </row>
    <row r="38" spans="1:12" ht="29.25" customHeight="1">
      <c r="A38" s="46" t="s">
        <v>933</v>
      </c>
      <c r="B38" s="45" t="s">
        <v>674</v>
      </c>
      <c r="C38" s="49">
        <v>24133</v>
      </c>
      <c r="D38" s="90">
        <v>1192</v>
      </c>
      <c r="E38" s="49">
        <v>25024</v>
      </c>
      <c r="F38" s="90">
        <v>1238</v>
      </c>
      <c r="G38" s="50">
        <f t="shared" si="8"/>
        <v>891</v>
      </c>
      <c r="H38" s="50">
        <f t="shared" si="9"/>
        <v>46</v>
      </c>
      <c r="I38" s="55">
        <f t="shared" si="10"/>
        <v>524.799</v>
      </c>
      <c r="J38" s="54">
        <f t="shared" si="11"/>
        <v>92.46</v>
      </c>
      <c r="K38" s="63">
        <f t="shared" si="12"/>
        <v>617.259</v>
      </c>
      <c r="L38" s="193"/>
    </row>
    <row r="39" spans="1:12" ht="29.25" customHeight="1">
      <c r="A39" s="46" t="s">
        <v>934</v>
      </c>
      <c r="B39" s="45" t="s">
        <v>675</v>
      </c>
      <c r="C39" s="49">
        <v>29126</v>
      </c>
      <c r="D39" s="92">
        <v>36</v>
      </c>
      <c r="E39" s="49">
        <v>29843</v>
      </c>
      <c r="F39" s="92">
        <v>72</v>
      </c>
      <c r="G39" s="50">
        <f t="shared" si="8"/>
        <v>717</v>
      </c>
      <c r="H39" s="50">
        <f t="shared" si="9"/>
        <v>36</v>
      </c>
      <c r="I39" s="55">
        <f t="shared" si="10"/>
        <v>422.313</v>
      </c>
      <c r="J39" s="54">
        <f t="shared" si="11"/>
        <v>72.35999999999999</v>
      </c>
      <c r="K39" s="63">
        <f t="shared" si="12"/>
        <v>494.673</v>
      </c>
      <c r="L39" s="193"/>
    </row>
    <row r="40" spans="1:12" ht="29.25" customHeight="1">
      <c r="A40" s="46" t="s">
        <v>935</v>
      </c>
      <c r="B40" s="45" t="s">
        <v>676</v>
      </c>
      <c r="C40" s="49">
        <v>10687</v>
      </c>
      <c r="D40" s="90">
        <v>760</v>
      </c>
      <c r="E40" s="49">
        <v>10756</v>
      </c>
      <c r="F40" s="90">
        <v>778</v>
      </c>
      <c r="G40" s="50">
        <f t="shared" si="8"/>
        <v>69</v>
      </c>
      <c r="H40" s="50">
        <f t="shared" si="9"/>
        <v>18</v>
      </c>
      <c r="I40" s="55">
        <f t="shared" si="10"/>
        <v>40.641</v>
      </c>
      <c r="J40" s="54">
        <f t="shared" si="11"/>
        <v>36.17999999999999</v>
      </c>
      <c r="K40" s="63">
        <f t="shared" si="12"/>
        <v>76.821</v>
      </c>
      <c r="L40" s="193"/>
    </row>
    <row r="41" spans="1:12" ht="29.25" customHeight="1">
      <c r="A41" s="46" t="s">
        <v>936</v>
      </c>
      <c r="B41" s="45" t="s">
        <v>677</v>
      </c>
      <c r="C41" s="49">
        <v>20613</v>
      </c>
      <c r="D41" s="90">
        <v>1586</v>
      </c>
      <c r="E41" s="49">
        <v>22621</v>
      </c>
      <c r="F41" s="90">
        <v>1622</v>
      </c>
      <c r="G41" s="50">
        <f t="shared" si="8"/>
        <v>2008</v>
      </c>
      <c r="H41" s="50">
        <f t="shared" si="9"/>
        <v>36</v>
      </c>
      <c r="I41" s="55">
        <f t="shared" si="10"/>
        <v>1182.712</v>
      </c>
      <c r="J41" s="54">
        <f t="shared" si="11"/>
        <v>72.35999999999999</v>
      </c>
      <c r="K41" s="63">
        <f t="shared" si="12"/>
        <v>1255.072</v>
      </c>
      <c r="L41" s="193"/>
    </row>
    <row r="42" spans="1:12" ht="29.25" customHeight="1">
      <c r="A42" s="46" t="s">
        <v>937</v>
      </c>
      <c r="B42" s="45" t="s">
        <v>678</v>
      </c>
      <c r="C42" s="49">
        <v>21692</v>
      </c>
      <c r="D42" s="90">
        <v>1349</v>
      </c>
      <c r="E42" s="49">
        <v>23177</v>
      </c>
      <c r="F42" s="90">
        <v>1385</v>
      </c>
      <c r="G42" s="50">
        <f t="shared" si="8"/>
        <v>1485</v>
      </c>
      <c r="H42" s="50">
        <f t="shared" si="9"/>
        <v>36</v>
      </c>
      <c r="I42" s="55">
        <f t="shared" si="10"/>
        <v>874.665</v>
      </c>
      <c r="J42" s="54">
        <f t="shared" si="11"/>
        <v>72.35999999999999</v>
      </c>
      <c r="K42" s="63">
        <f t="shared" si="12"/>
        <v>947.025</v>
      </c>
      <c r="L42" s="193"/>
    </row>
    <row r="43" spans="1:12" ht="29.25" customHeight="1">
      <c r="A43" s="46" t="s">
        <v>938</v>
      </c>
      <c r="B43" s="45" t="s">
        <v>679</v>
      </c>
      <c r="C43" s="49">
        <v>7621</v>
      </c>
      <c r="D43" s="90">
        <v>36</v>
      </c>
      <c r="E43" s="49">
        <v>8910</v>
      </c>
      <c r="F43" s="90">
        <v>72</v>
      </c>
      <c r="G43" s="50">
        <f t="shared" si="8"/>
        <v>1289</v>
      </c>
      <c r="H43" s="50">
        <f t="shared" si="9"/>
        <v>36</v>
      </c>
      <c r="I43" s="55">
        <f t="shared" si="10"/>
        <v>759.221</v>
      </c>
      <c r="J43" s="54">
        <f t="shared" si="11"/>
        <v>72.35999999999999</v>
      </c>
      <c r="K43" s="63">
        <f t="shared" si="12"/>
        <v>831.581</v>
      </c>
      <c r="L43" s="193"/>
    </row>
    <row r="44" spans="1:12" ht="29.25" customHeight="1">
      <c r="A44" s="46" t="s">
        <v>939</v>
      </c>
      <c r="B44" s="45" t="s">
        <v>680</v>
      </c>
      <c r="C44" s="49">
        <v>17576</v>
      </c>
      <c r="D44" s="90">
        <v>18</v>
      </c>
      <c r="E44" s="49">
        <v>18573</v>
      </c>
      <c r="F44" s="90">
        <v>36</v>
      </c>
      <c r="G44" s="50">
        <f t="shared" si="8"/>
        <v>997</v>
      </c>
      <c r="H44" s="50">
        <f t="shared" si="9"/>
        <v>18</v>
      </c>
      <c r="I44" s="55">
        <f t="shared" si="10"/>
        <v>587.233</v>
      </c>
      <c r="J44" s="54">
        <f t="shared" si="11"/>
        <v>36.17999999999999</v>
      </c>
      <c r="K44" s="63">
        <f t="shared" si="12"/>
        <v>623.4129999999999</v>
      </c>
      <c r="L44" s="193"/>
    </row>
    <row r="45" spans="1:12" ht="29.25" customHeight="1">
      <c r="A45" s="189" t="s">
        <v>374</v>
      </c>
      <c r="B45" s="189"/>
      <c r="C45" s="70"/>
      <c r="D45" s="70"/>
      <c r="E45" s="71"/>
      <c r="F45" s="93"/>
      <c r="G45" s="51"/>
      <c r="H45" s="44"/>
      <c r="I45" s="64">
        <f>SUM(I35:I44)</f>
        <v>5901.780000000001</v>
      </c>
      <c r="J45" s="64">
        <f>SUM(J35:J44)</f>
        <v>635.1599999999999</v>
      </c>
      <c r="K45" s="64">
        <f>SUM(K35:K44)</f>
        <v>6536.94</v>
      </c>
      <c r="L45" s="193"/>
    </row>
    <row r="46" spans="1:12" ht="25.5">
      <c r="A46" s="155" t="s">
        <v>860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7"/>
    </row>
    <row r="47" spans="1:12" ht="24" customHeight="1">
      <c r="A47" s="157" t="s">
        <v>360</v>
      </c>
      <c r="B47" s="157"/>
      <c r="E47" s="196" t="s">
        <v>1146</v>
      </c>
      <c r="F47" s="197"/>
      <c r="G47" s="197"/>
      <c r="H47" s="197"/>
      <c r="J47" s="158"/>
      <c r="K47" s="158"/>
      <c r="L47" s="158"/>
    </row>
    <row r="48" spans="1:12" ht="29.25" customHeight="1">
      <c r="A48" s="194" t="s">
        <v>362</v>
      </c>
      <c r="B48" s="192" t="s">
        <v>363</v>
      </c>
      <c r="C48" s="185" t="s">
        <v>493</v>
      </c>
      <c r="D48" s="185"/>
      <c r="E48" s="195" t="s">
        <v>494</v>
      </c>
      <c r="F48" s="195"/>
      <c r="G48" s="190" t="s">
        <v>364</v>
      </c>
      <c r="H48" s="190"/>
      <c r="I48" s="191" t="s">
        <v>368</v>
      </c>
      <c r="J48" s="191"/>
      <c r="K48" s="191"/>
      <c r="L48" s="192" t="s">
        <v>369</v>
      </c>
    </row>
    <row r="49" spans="1:12" ht="29.25" customHeight="1">
      <c r="A49" s="194"/>
      <c r="B49" s="192"/>
      <c r="C49" s="15" t="s">
        <v>901</v>
      </c>
      <c r="D49" s="15" t="s">
        <v>902</v>
      </c>
      <c r="E49" s="73" t="s">
        <v>901</v>
      </c>
      <c r="F49" s="94" t="s">
        <v>902</v>
      </c>
      <c r="G49" s="48" t="s">
        <v>370</v>
      </c>
      <c r="H49" s="13" t="s">
        <v>371</v>
      </c>
      <c r="I49" s="62" t="s">
        <v>372</v>
      </c>
      <c r="J49" s="62" t="s">
        <v>373</v>
      </c>
      <c r="K49" s="62" t="s">
        <v>374</v>
      </c>
      <c r="L49" s="192"/>
    </row>
    <row r="50" spans="1:12" ht="29.25" customHeight="1">
      <c r="A50" s="46" t="s">
        <v>940</v>
      </c>
      <c r="B50" s="45" t="s">
        <v>681</v>
      </c>
      <c r="C50" s="69">
        <v>22608</v>
      </c>
      <c r="D50" s="90" t="s">
        <v>1099</v>
      </c>
      <c r="E50" s="69">
        <v>23977</v>
      </c>
      <c r="F50" s="90" t="s">
        <v>1246</v>
      </c>
      <c r="G50" s="50">
        <f>E50-C50</f>
        <v>1369</v>
      </c>
      <c r="H50" s="50">
        <v>72</v>
      </c>
      <c r="I50" s="55">
        <f>G50*0.589</f>
        <v>806.341</v>
      </c>
      <c r="J50" s="54">
        <f>H50*2.01</f>
        <v>144.71999999999997</v>
      </c>
      <c r="K50" s="63">
        <f>I50+J50</f>
        <v>951.0609999999999</v>
      </c>
      <c r="L50" s="193" t="s">
        <v>1300</v>
      </c>
    </row>
    <row r="51" spans="1:12" ht="29.25" customHeight="1">
      <c r="A51" s="46" t="s">
        <v>115</v>
      </c>
      <c r="B51" s="45" t="s">
        <v>682</v>
      </c>
      <c r="C51" s="69">
        <v>26843</v>
      </c>
      <c r="D51" s="90" t="s">
        <v>1100</v>
      </c>
      <c r="E51" s="69">
        <v>28725</v>
      </c>
      <c r="F51" s="90">
        <v>36</v>
      </c>
      <c r="G51" s="50">
        <f aca="true" t="shared" si="13" ref="G51:G59">E51-C51</f>
        <v>1882</v>
      </c>
      <c r="H51" s="50">
        <v>36</v>
      </c>
      <c r="I51" s="55">
        <f aca="true" t="shared" si="14" ref="I51:I59">G51*0.589</f>
        <v>1108.498</v>
      </c>
      <c r="J51" s="54">
        <f aca="true" t="shared" si="15" ref="J51:J59">H51*2.01</f>
        <v>72.35999999999999</v>
      </c>
      <c r="K51" s="63">
        <f aca="true" t="shared" si="16" ref="K51:K59">I51+J51</f>
        <v>1180.858</v>
      </c>
      <c r="L51" s="193"/>
    </row>
    <row r="52" spans="1:12" ht="29.25" customHeight="1">
      <c r="A52" s="46" t="s">
        <v>941</v>
      </c>
      <c r="B52" s="45" t="s">
        <v>683</v>
      </c>
      <c r="C52" s="69">
        <v>3731</v>
      </c>
      <c r="D52" s="90" t="s">
        <v>1101</v>
      </c>
      <c r="E52" s="69">
        <v>3776</v>
      </c>
      <c r="F52" s="90">
        <v>0</v>
      </c>
      <c r="G52" s="50">
        <f t="shared" si="13"/>
        <v>45</v>
      </c>
      <c r="H52" s="50">
        <v>0</v>
      </c>
      <c r="I52" s="55">
        <f t="shared" si="14"/>
        <v>26.505</v>
      </c>
      <c r="J52" s="54">
        <f t="shared" si="15"/>
        <v>0</v>
      </c>
      <c r="K52" s="63">
        <f t="shared" si="16"/>
        <v>26.505</v>
      </c>
      <c r="L52" s="193"/>
    </row>
    <row r="53" spans="1:12" ht="29.25" customHeight="1">
      <c r="A53" s="46" t="s">
        <v>942</v>
      </c>
      <c r="B53" s="45" t="s">
        <v>684</v>
      </c>
      <c r="C53" s="69">
        <v>14633</v>
      </c>
      <c r="D53" s="90" t="s">
        <v>1100</v>
      </c>
      <c r="E53" s="69">
        <v>14947</v>
      </c>
      <c r="F53" s="90">
        <v>0</v>
      </c>
      <c r="G53" s="50">
        <f t="shared" si="13"/>
        <v>314</v>
      </c>
      <c r="H53" s="50">
        <v>0</v>
      </c>
      <c r="I53" s="55">
        <f t="shared" si="14"/>
        <v>184.946</v>
      </c>
      <c r="J53" s="54">
        <f t="shared" si="15"/>
        <v>0</v>
      </c>
      <c r="K53" s="63">
        <f t="shared" si="16"/>
        <v>184.946</v>
      </c>
      <c r="L53" s="193"/>
    </row>
    <row r="54" spans="1:12" ht="29.25" customHeight="1">
      <c r="A54" s="46" t="s">
        <v>943</v>
      </c>
      <c r="B54" s="45" t="s">
        <v>685</v>
      </c>
      <c r="C54" s="69">
        <v>21433</v>
      </c>
      <c r="D54" s="90" t="s">
        <v>1100</v>
      </c>
      <c r="E54" s="69">
        <v>22452</v>
      </c>
      <c r="F54" s="90">
        <v>36</v>
      </c>
      <c r="G54" s="50">
        <f t="shared" si="13"/>
        <v>1019</v>
      </c>
      <c r="H54" s="50">
        <v>36</v>
      </c>
      <c r="I54" s="55">
        <f t="shared" si="14"/>
        <v>600.1909999999999</v>
      </c>
      <c r="J54" s="54">
        <f t="shared" si="15"/>
        <v>72.35999999999999</v>
      </c>
      <c r="K54" s="63">
        <f t="shared" si="16"/>
        <v>672.5509999999999</v>
      </c>
      <c r="L54" s="193"/>
    </row>
    <row r="55" spans="1:12" ht="29.25" customHeight="1">
      <c r="A55" s="46" t="s">
        <v>944</v>
      </c>
      <c r="B55" s="45" t="s">
        <v>686</v>
      </c>
      <c r="C55" s="69">
        <v>37144</v>
      </c>
      <c r="D55" s="90" t="s">
        <v>1100</v>
      </c>
      <c r="E55" s="69">
        <v>39878</v>
      </c>
      <c r="F55" s="90">
        <v>36</v>
      </c>
      <c r="G55" s="50">
        <f t="shared" si="13"/>
        <v>2734</v>
      </c>
      <c r="H55" s="50">
        <v>36</v>
      </c>
      <c r="I55" s="55">
        <f t="shared" si="14"/>
        <v>1610.326</v>
      </c>
      <c r="J55" s="54">
        <f t="shared" si="15"/>
        <v>72.35999999999999</v>
      </c>
      <c r="K55" s="63">
        <f t="shared" si="16"/>
        <v>1682.686</v>
      </c>
      <c r="L55" s="193"/>
    </row>
    <row r="56" spans="1:12" ht="29.25" customHeight="1">
      <c r="A56" s="46" t="s">
        <v>945</v>
      </c>
      <c r="B56" s="45" t="s">
        <v>687</v>
      </c>
      <c r="C56" s="69">
        <v>6599</v>
      </c>
      <c r="D56" s="90" t="s">
        <v>1102</v>
      </c>
      <c r="E56" s="69">
        <v>6752</v>
      </c>
      <c r="F56" s="90">
        <v>0</v>
      </c>
      <c r="G56" s="50">
        <f t="shared" si="13"/>
        <v>153</v>
      </c>
      <c r="H56" s="50">
        <v>0</v>
      </c>
      <c r="I56" s="55">
        <f t="shared" si="14"/>
        <v>90.11699999999999</v>
      </c>
      <c r="J56" s="54">
        <f t="shared" si="15"/>
        <v>0</v>
      </c>
      <c r="K56" s="63">
        <f t="shared" si="16"/>
        <v>90.11699999999999</v>
      </c>
      <c r="L56" s="193"/>
    </row>
    <row r="57" spans="1:12" ht="29.25" customHeight="1">
      <c r="A57" s="46" t="s">
        <v>946</v>
      </c>
      <c r="B57" s="45" t="s">
        <v>1422</v>
      </c>
      <c r="C57" s="69">
        <v>15548</v>
      </c>
      <c r="D57" s="90" t="s">
        <v>871</v>
      </c>
      <c r="E57" s="69">
        <v>16249</v>
      </c>
      <c r="F57" s="90">
        <v>36</v>
      </c>
      <c r="G57" s="50">
        <f t="shared" si="13"/>
        <v>701</v>
      </c>
      <c r="H57" s="50">
        <v>36</v>
      </c>
      <c r="I57" s="55">
        <f t="shared" si="14"/>
        <v>412.88899999999995</v>
      </c>
      <c r="J57" s="54">
        <f t="shared" si="15"/>
        <v>72.35999999999999</v>
      </c>
      <c r="K57" s="63">
        <f t="shared" si="16"/>
        <v>485.2489999999999</v>
      </c>
      <c r="L57" s="193"/>
    </row>
    <row r="58" spans="1:12" ht="29.25" customHeight="1">
      <c r="A58" s="46" t="s">
        <v>947</v>
      </c>
      <c r="B58" s="45" t="s">
        <v>688</v>
      </c>
      <c r="C58" s="69">
        <v>20537</v>
      </c>
      <c r="D58" s="90" t="s">
        <v>1103</v>
      </c>
      <c r="E58" s="69">
        <v>21244</v>
      </c>
      <c r="F58" s="90">
        <v>36</v>
      </c>
      <c r="G58" s="50">
        <f t="shared" si="13"/>
        <v>707</v>
      </c>
      <c r="H58" s="50">
        <v>36</v>
      </c>
      <c r="I58" s="55">
        <f t="shared" si="14"/>
        <v>416.423</v>
      </c>
      <c r="J58" s="54">
        <f t="shared" si="15"/>
        <v>72.35999999999999</v>
      </c>
      <c r="K58" s="63">
        <f t="shared" si="16"/>
        <v>488.783</v>
      </c>
      <c r="L58" s="193"/>
    </row>
    <row r="59" spans="1:12" ht="29.25" customHeight="1">
      <c r="A59" s="46" t="s">
        <v>948</v>
      </c>
      <c r="B59" s="45" t="s">
        <v>689</v>
      </c>
      <c r="C59" s="69">
        <v>21422</v>
      </c>
      <c r="D59" s="75">
        <v>36</v>
      </c>
      <c r="E59" s="69">
        <v>22053</v>
      </c>
      <c r="F59" s="75">
        <v>36</v>
      </c>
      <c r="G59" s="50">
        <f t="shared" si="13"/>
        <v>631</v>
      </c>
      <c r="H59" s="50">
        <v>36</v>
      </c>
      <c r="I59" s="55">
        <f t="shared" si="14"/>
        <v>371.659</v>
      </c>
      <c r="J59" s="54">
        <f t="shared" si="15"/>
        <v>72.35999999999999</v>
      </c>
      <c r="K59" s="63">
        <f t="shared" si="16"/>
        <v>444.019</v>
      </c>
      <c r="L59" s="193"/>
    </row>
    <row r="60" spans="1:12" ht="29.25" customHeight="1">
      <c r="A60" s="189" t="s">
        <v>374</v>
      </c>
      <c r="B60" s="189"/>
      <c r="C60" s="70"/>
      <c r="D60" s="70"/>
      <c r="E60" s="71"/>
      <c r="F60" s="93"/>
      <c r="G60" s="51"/>
      <c r="H60" s="44"/>
      <c r="I60" s="64">
        <f>SUM(I50:I59)</f>
        <v>5627.8949999999995</v>
      </c>
      <c r="J60" s="64">
        <f>SUM(J50:J59)</f>
        <v>578.88</v>
      </c>
      <c r="K60" s="64">
        <f>SUM(K50:K59)</f>
        <v>6206.775000000001</v>
      </c>
      <c r="L60" s="193"/>
    </row>
    <row r="61" spans="1:12" ht="25.5">
      <c r="A61" s="155" t="s">
        <v>860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7"/>
    </row>
    <row r="62" spans="1:12" ht="24" customHeight="1">
      <c r="A62" s="157" t="s">
        <v>360</v>
      </c>
      <c r="B62" s="157"/>
      <c r="E62" s="196" t="s">
        <v>1146</v>
      </c>
      <c r="F62" s="197"/>
      <c r="G62" s="197"/>
      <c r="H62" s="197"/>
      <c r="J62" s="158"/>
      <c r="K62" s="158"/>
      <c r="L62" s="158"/>
    </row>
    <row r="63" spans="1:12" ht="29.25" customHeight="1">
      <c r="A63" s="194" t="s">
        <v>362</v>
      </c>
      <c r="B63" s="192" t="s">
        <v>363</v>
      </c>
      <c r="C63" s="185" t="s">
        <v>493</v>
      </c>
      <c r="D63" s="185"/>
      <c r="E63" s="195" t="s">
        <v>494</v>
      </c>
      <c r="F63" s="195"/>
      <c r="G63" s="190" t="s">
        <v>364</v>
      </c>
      <c r="H63" s="190"/>
      <c r="I63" s="191" t="s">
        <v>368</v>
      </c>
      <c r="J63" s="191"/>
      <c r="K63" s="191"/>
      <c r="L63" s="192" t="s">
        <v>369</v>
      </c>
    </row>
    <row r="64" spans="1:12" ht="29.25" customHeight="1">
      <c r="A64" s="194"/>
      <c r="B64" s="192"/>
      <c r="C64" s="15" t="s">
        <v>901</v>
      </c>
      <c r="D64" s="15" t="s">
        <v>902</v>
      </c>
      <c r="E64" s="73" t="s">
        <v>901</v>
      </c>
      <c r="F64" s="94" t="s">
        <v>902</v>
      </c>
      <c r="G64" s="48" t="s">
        <v>370</v>
      </c>
      <c r="H64" s="13" t="s">
        <v>371</v>
      </c>
      <c r="I64" s="62" t="s">
        <v>372</v>
      </c>
      <c r="J64" s="62" t="s">
        <v>373</v>
      </c>
      <c r="K64" s="62" t="s">
        <v>374</v>
      </c>
      <c r="L64" s="192"/>
    </row>
    <row r="65" spans="1:12" ht="29.25" customHeight="1">
      <c r="A65" s="46" t="s">
        <v>949</v>
      </c>
      <c r="B65" s="45" t="s">
        <v>690</v>
      </c>
      <c r="C65" s="69">
        <v>23418</v>
      </c>
      <c r="D65" s="90" t="s">
        <v>1104</v>
      </c>
      <c r="E65" s="69">
        <v>25629</v>
      </c>
      <c r="F65" s="90">
        <v>36</v>
      </c>
      <c r="G65" s="50">
        <f>E65-C65</f>
        <v>2211</v>
      </c>
      <c r="H65" s="50">
        <v>36</v>
      </c>
      <c r="I65" s="55">
        <f>G65*0.589</f>
        <v>1302.279</v>
      </c>
      <c r="J65" s="54">
        <f>H65*2.01</f>
        <v>72.35999999999999</v>
      </c>
      <c r="K65" s="63">
        <f>I65+J65</f>
        <v>1374.639</v>
      </c>
      <c r="L65" s="193" t="s">
        <v>1300</v>
      </c>
    </row>
    <row r="66" spans="1:12" ht="29.25" customHeight="1">
      <c r="A66" s="46" t="s">
        <v>124</v>
      </c>
      <c r="B66" s="45" t="s">
        <v>691</v>
      </c>
      <c r="C66" s="69">
        <v>19564</v>
      </c>
      <c r="D66" s="90">
        <v>36</v>
      </c>
      <c r="E66" s="69">
        <v>20376</v>
      </c>
      <c r="F66" s="90">
        <v>36</v>
      </c>
      <c r="G66" s="50">
        <f aca="true" t="shared" si="17" ref="G66:G74">E66-C66</f>
        <v>812</v>
      </c>
      <c r="H66" s="50">
        <v>36</v>
      </c>
      <c r="I66" s="55">
        <f aca="true" t="shared" si="18" ref="I66:I74">G66*0.589</f>
        <v>478.268</v>
      </c>
      <c r="J66" s="54">
        <f aca="true" t="shared" si="19" ref="J66:J74">H66*2.01</f>
        <v>72.35999999999999</v>
      </c>
      <c r="K66" s="63">
        <f aca="true" t="shared" si="20" ref="K66:K74">I66+J66</f>
        <v>550.6279999999999</v>
      </c>
      <c r="L66" s="193"/>
    </row>
    <row r="67" spans="1:12" ht="29.25" customHeight="1">
      <c r="A67" s="46" t="s">
        <v>950</v>
      </c>
      <c r="B67" s="45" t="s">
        <v>692</v>
      </c>
      <c r="C67" s="69">
        <v>27635</v>
      </c>
      <c r="D67" s="90">
        <v>36</v>
      </c>
      <c r="E67" s="69">
        <v>28913</v>
      </c>
      <c r="F67" s="90">
        <v>36</v>
      </c>
      <c r="G67" s="50">
        <f t="shared" si="17"/>
        <v>1278</v>
      </c>
      <c r="H67" s="50">
        <v>36</v>
      </c>
      <c r="I67" s="55">
        <f t="shared" si="18"/>
        <v>752.742</v>
      </c>
      <c r="J67" s="54">
        <f t="shared" si="19"/>
        <v>72.35999999999999</v>
      </c>
      <c r="K67" s="63">
        <f t="shared" si="20"/>
        <v>825.102</v>
      </c>
      <c r="L67" s="193"/>
    </row>
    <row r="68" spans="1:12" ht="29.25" customHeight="1">
      <c r="A68" s="46" t="s">
        <v>951</v>
      </c>
      <c r="B68" s="45" t="s">
        <v>693</v>
      </c>
      <c r="C68" s="69">
        <v>12631</v>
      </c>
      <c r="D68" s="90">
        <v>2211</v>
      </c>
      <c r="E68" s="69">
        <v>13214</v>
      </c>
      <c r="F68" s="90">
        <v>2232</v>
      </c>
      <c r="G68" s="50">
        <f t="shared" si="17"/>
        <v>583</v>
      </c>
      <c r="H68" s="50">
        <f aca="true" t="shared" si="21" ref="H68:H74">F68-D68</f>
        <v>21</v>
      </c>
      <c r="I68" s="55">
        <f t="shared" si="18"/>
        <v>343.387</v>
      </c>
      <c r="J68" s="54">
        <f t="shared" si="19"/>
        <v>42.209999999999994</v>
      </c>
      <c r="K68" s="63">
        <f t="shared" si="20"/>
        <v>385.597</v>
      </c>
      <c r="L68" s="193"/>
    </row>
    <row r="69" spans="1:12" ht="29.25" customHeight="1">
      <c r="A69" s="46" t="s">
        <v>952</v>
      </c>
      <c r="B69" s="45" t="s">
        <v>694</v>
      </c>
      <c r="C69" s="69">
        <v>10499</v>
      </c>
      <c r="D69" s="75">
        <v>0</v>
      </c>
      <c r="E69" s="69">
        <v>10532</v>
      </c>
      <c r="F69" s="75">
        <v>0</v>
      </c>
      <c r="G69" s="50">
        <f t="shared" si="17"/>
        <v>33</v>
      </c>
      <c r="H69" s="50">
        <f t="shared" si="21"/>
        <v>0</v>
      </c>
      <c r="I69" s="55">
        <f t="shared" si="18"/>
        <v>19.436999999999998</v>
      </c>
      <c r="J69" s="54">
        <f t="shared" si="19"/>
        <v>0</v>
      </c>
      <c r="K69" s="63">
        <f t="shared" si="20"/>
        <v>19.436999999999998</v>
      </c>
      <c r="L69" s="193"/>
    </row>
    <row r="70" spans="1:12" ht="29.25" customHeight="1">
      <c r="A70" s="46" t="s">
        <v>953</v>
      </c>
      <c r="B70" s="45" t="s">
        <v>695</v>
      </c>
      <c r="C70" s="69">
        <v>14980</v>
      </c>
      <c r="D70" s="90">
        <v>36</v>
      </c>
      <c r="E70" s="69">
        <v>17125</v>
      </c>
      <c r="F70" s="90">
        <v>36</v>
      </c>
      <c r="G70" s="50">
        <f t="shared" si="17"/>
        <v>2145</v>
      </c>
      <c r="H70" s="50">
        <v>36</v>
      </c>
      <c r="I70" s="55">
        <f t="shared" si="18"/>
        <v>1263.405</v>
      </c>
      <c r="J70" s="54">
        <f t="shared" si="19"/>
        <v>72.35999999999999</v>
      </c>
      <c r="K70" s="63">
        <f t="shared" si="20"/>
        <v>1335.7649999999999</v>
      </c>
      <c r="L70" s="193"/>
    </row>
    <row r="71" spans="1:12" ht="29.25" customHeight="1">
      <c r="A71" s="46" t="s">
        <v>954</v>
      </c>
      <c r="B71" s="45" t="s">
        <v>696</v>
      </c>
      <c r="C71" s="69">
        <v>10809</v>
      </c>
      <c r="D71" s="90">
        <v>2015</v>
      </c>
      <c r="E71" s="69">
        <v>11170</v>
      </c>
      <c r="F71" s="90">
        <v>2051</v>
      </c>
      <c r="G71" s="50">
        <f t="shared" si="17"/>
        <v>361</v>
      </c>
      <c r="H71" s="50">
        <f t="shared" si="21"/>
        <v>36</v>
      </c>
      <c r="I71" s="55">
        <f t="shared" si="18"/>
        <v>212.629</v>
      </c>
      <c r="J71" s="54">
        <f t="shared" si="19"/>
        <v>72.35999999999999</v>
      </c>
      <c r="K71" s="63">
        <f t="shared" si="20"/>
        <v>284.989</v>
      </c>
      <c r="L71" s="193"/>
    </row>
    <row r="72" spans="1:12" ht="29.25" customHeight="1">
      <c r="A72" s="46" t="s">
        <v>955</v>
      </c>
      <c r="B72" s="45" t="s">
        <v>697</v>
      </c>
      <c r="C72" s="69">
        <v>26914</v>
      </c>
      <c r="D72" s="90">
        <v>2029</v>
      </c>
      <c r="E72" s="69">
        <v>28635</v>
      </c>
      <c r="F72" s="90">
        <v>2065</v>
      </c>
      <c r="G72" s="50">
        <f t="shared" si="17"/>
        <v>1721</v>
      </c>
      <c r="H72" s="50">
        <f t="shared" si="21"/>
        <v>36</v>
      </c>
      <c r="I72" s="55">
        <f t="shared" si="18"/>
        <v>1013.669</v>
      </c>
      <c r="J72" s="54">
        <f t="shared" si="19"/>
        <v>72.35999999999999</v>
      </c>
      <c r="K72" s="63">
        <f t="shared" si="20"/>
        <v>1086.029</v>
      </c>
      <c r="L72" s="193"/>
    </row>
    <row r="73" spans="1:12" ht="29.25" customHeight="1">
      <c r="A73" s="46" t="s">
        <v>956</v>
      </c>
      <c r="B73" s="45" t="s">
        <v>686</v>
      </c>
      <c r="C73" s="69">
        <v>31064</v>
      </c>
      <c r="D73" s="90">
        <v>1390</v>
      </c>
      <c r="E73" s="69">
        <v>32892</v>
      </c>
      <c r="F73" s="90">
        <v>1426</v>
      </c>
      <c r="G73" s="50">
        <f t="shared" si="17"/>
        <v>1828</v>
      </c>
      <c r="H73" s="50">
        <f t="shared" si="21"/>
        <v>36</v>
      </c>
      <c r="I73" s="55">
        <f t="shared" si="18"/>
        <v>1076.692</v>
      </c>
      <c r="J73" s="54">
        <f t="shared" si="19"/>
        <v>72.35999999999999</v>
      </c>
      <c r="K73" s="63">
        <f t="shared" si="20"/>
        <v>1149.052</v>
      </c>
      <c r="L73" s="193"/>
    </row>
    <row r="74" spans="1:12" ht="29.25" customHeight="1">
      <c r="A74" s="46" t="s">
        <v>957</v>
      </c>
      <c r="B74" s="45" t="s">
        <v>698</v>
      </c>
      <c r="C74" s="69">
        <v>12542</v>
      </c>
      <c r="D74" s="75">
        <v>1306</v>
      </c>
      <c r="E74" s="69">
        <v>13148</v>
      </c>
      <c r="F74" s="75">
        <v>1342</v>
      </c>
      <c r="G74" s="50">
        <f t="shared" si="17"/>
        <v>606</v>
      </c>
      <c r="H74" s="50">
        <f t="shared" si="21"/>
        <v>36</v>
      </c>
      <c r="I74" s="55">
        <f t="shared" si="18"/>
        <v>356.93399999999997</v>
      </c>
      <c r="J74" s="54">
        <f t="shared" si="19"/>
        <v>72.35999999999999</v>
      </c>
      <c r="K74" s="63">
        <f t="shared" si="20"/>
        <v>429.294</v>
      </c>
      <c r="L74" s="193"/>
    </row>
    <row r="75" spans="1:12" ht="29.25" customHeight="1">
      <c r="A75" s="189" t="s">
        <v>374</v>
      </c>
      <c r="B75" s="189"/>
      <c r="C75" s="70"/>
      <c r="D75" s="70"/>
      <c r="E75" s="71"/>
      <c r="F75" s="93"/>
      <c r="G75" s="51"/>
      <c r="H75" s="44"/>
      <c r="I75" s="64">
        <f>SUM(I65:I74)</f>
        <v>6819.442</v>
      </c>
      <c r="J75" s="64">
        <f>SUM(J65:J74)</f>
        <v>621.09</v>
      </c>
      <c r="K75" s="64">
        <f>SUM(K65:K74)</f>
        <v>7440.531999999999</v>
      </c>
      <c r="L75" s="193"/>
    </row>
    <row r="76" spans="1:12" ht="25.5">
      <c r="A76" s="155" t="s">
        <v>860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7"/>
    </row>
    <row r="77" spans="1:12" ht="24" customHeight="1">
      <c r="A77" s="157" t="s">
        <v>360</v>
      </c>
      <c r="B77" s="157"/>
      <c r="E77" s="196" t="s">
        <v>1146</v>
      </c>
      <c r="F77" s="197"/>
      <c r="G77" s="197"/>
      <c r="H77" s="197"/>
      <c r="J77" s="158"/>
      <c r="K77" s="158"/>
      <c r="L77" s="158"/>
    </row>
    <row r="78" spans="1:12" ht="29.25" customHeight="1">
      <c r="A78" s="194" t="s">
        <v>362</v>
      </c>
      <c r="B78" s="192" t="s">
        <v>363</v>
      </c>
      <c r="C78" s="185" t="s">
        <v>493</v>
      </c>
      <c r="D78" s="185"/>
      <c r="E78" s="195" t="s">
        <v>494</v>
      </c>
      <c r="F78" s="195"/>
      <c r="G78" s="190" t="s">
        <v>364</v>
      </c>
      <c r="H78" s="190"/>
      <c r="I78" s="191" t="s">
        <v>368</v>
      </c>
      <c r="J78" s="191"/>
      <c r="K78" s="191"/>
      <c r="L78" s="192" t="s">
        <v>369</v>
      </c>
    </row>
    <row r="79" spans="1:12" ht="29.25" customHeight="1">
      <c r="A79" s="194"/>
      <c r="B79" s="192"/>
      <c r="C79" s="15" t="s">
        <v>901</v>
      </c>
      <c r="D79" s="15" t="s">
        <v>902</v>
      </c>
      <c r="E79" s="73" t="s">
        <v>901</v>
      </c>
      <c r="F79" s="94" t="s">
        <v>902</v>
      </c>
      <c r="G79" s="48" t="s">
        <v>370</v>
      </c>
      <c r="H79" s="13" t="s">
        <v>371</v>
      </c>
      <c r="I79" s="62" t="s">
        <v>372</v>
      </c>
      <c r="J79" s="62" t="s">
        <v>373</v>
      </c>
      <c r="K79" s="62" t="s">
        <v>374</v>
      </c>
      <c r="L79" s="192"/>
    </row>
    <row r="80" spans="1:12" ht="29.25" customHeight="1">
      <c r="A80" s="46" t="s">
        <v>958</v>
      </c>
      <c r="B80" s="45" t="s">
        <v>699</v>
      </c>
      <c r="C80" s="69">
        <v>11211</v>
      </c>
      <c r="D80" s="90">
        <v>18</v>
      </c>
      <c r="E80" s="69">
        <v>11457</v>
      </c>
      <c r="F80" s="90">
        <v>5</v>
      </c>
      <c r="G80" s="50">
        <f>E80-C80</f>
        <v>246</v>
      </c>
      <c r="H80" s="50">
        <v>5</v>
      </c>
      <c r="I80" s="55">
        <f>G80*0.589</f>
        <v>144.894</v>
      </c>
      <c r="J80" s="54">
        <f>H80*2.01</f>
        <v>10.049999999999999</v>
      </c>
      <c r="K80" s="63">
        <f>I80+J80</f>
        <v>154.94400000000002</v>
      </c>
      <c r="L80" s="193" t="s">
        <v>1300</v>
      </c>
    </row>
    <row r="81" spans="1:12" ht="29.25" customHeight="1">
      <c r="A81" s="46" t="s">
        <v>331</v>
      </c>
      <c r="B81" s="45" t="s">
        <v>700</v>
      </c>
      <c r="C81" s="69">
        <v>16488</v>
      </c>
      <c r="D81" s="90">
        <v>1310</v>
      </c>
      <c r="E81" s="69">
        <v>17493</v>
      </c>
      <c r="F81" s="90">
        <v>1346</v>
      </c>
      <c r="G81" s="50">
        <f aca="true" t="shared" si="22" ref="G81:H89">E81-C81</f>
        <v>1005</v>
      </c>
      <c r="H81" s="50">
        <f t="shared" si="22"/>
        <v>36</v>
      </c>
      <c r="I81" s="55">
        <f aca="true" t="shared" si="23" ref="I81:I89">G81*0.589</f>
        <v>591.9449999999999</v>
      </c>
      <c r="J81" s="54">
        <f aca="true" t="shared" si="24" ref="J81:J89">H81*2.01</f>
        <v>72.35999999999999</v>
      </c>
      <c r="K81" s="63">
        <f aca="true" t="shared" si="25" ref="K81:K89">I81+J81</f>
        <v>664.305</v>
      </c>
      <c r="L81" s="193"/>
    </row>
    <row r="82" spans="1:12" ht="29.25" customHeight="1">
      <c r="A82" s="46" t="s">
        <v>959</v>
      </c>
      <c r="B82" s="45" t="s">
        <v>701</v>
      </c>
      <c r="C82" s="69">
        <v>14176</v>
      </c>
      <c r="D82" s="90">
        <v>1185</v>
      </c>
      <c r="E82" s="69">
        <v>14890</v>
      </c>
      <c r="F82" s="90">
        <v>1211</v>
      </c>
      <c r="G82" s="50">
        <f t="shared" si="22"/>
        <v>714</v>
      </c>
      <c r="H82" s="50">
        <f t="shared" si="22"/>
        <v>26</v>
      </c>
      <c r="I82" s="55">
        <f t="shared" si="23"/>
        <v>420.546</v>
      </c>
      <c r="J82" s="54">
        <f t="shared" si="24"/>
        <v>52.25999999999999</v>
      </c>
      <c r="K82" s="63">
        <f t="shared" si="25"/>
        <v>472.806</v>
      </c>
      <c r="L82" s="193"/>
    </row>
    <row r="83" spans="1:12" ht="29.25" customHeight="1">
      <c r="A83" s="46" t="s">
        <v>960</v>
      </c>
      <c r="B83" s="45" t="s">
        <v>702</v>
      </c>
      <c r="C83" s="69">
        <v>8115</v>
      </c>
      <c r="D83" s="90">
        <v>1303</v>
      </c>
      <c r="E83" s="69">
        <v>8355</v>
      </c>
      <c r="F83" s="90">
        <v>1339</v>
      </c>
      <c r="G83" s="50">
        <f t="shared" si="22"/>
        <v>240</v>
      </c>
      <c r="H83" s="50">
        <f t="shared" si="22"/>
        <v>36</v>
      </c>
      <c r="I83" s="55">
        <f t="shared" si="23"/>
        <v>141.35999999999999</v>
      </c>
      <c r="J83" s="54">
        <f t="shared" si="24"/>
        <v>72.35999999999999</v>
      </c>
      <c r="K83" s="63">
        <f t="shared" si="25"/>
        <v>213.71999999999997</v>
      </c>
      <c r="L83" s="193"/>
    </row>
    <row r="84" spans="1:12" ht="29.25" customHeight="1">
      <c r="A84" s="46" t="s">
        <v>961</v>
      </c>
      <c r="B84" s="45" t="s">
        <v>703</v>
      </c>
      <c r="C84" s="69">
        <v>10602</v>
      </c>
      <c r="D84" s="75" t="s">
        <v>1101</v>
      </c>
      <c r="E84" s="69">
        <v>10602</v>
      </c>
      <c r="F84" s="75">
        <v>0</v>
      </c>
      <c r="G84" s="50">
        <f t="shared" si="22"/>
        <v>0</v>
      </c>
      <c r="H84" s="50">
        <v>0</v>
      </c>
      <c r="I84" s="55">
        <f t="shared" si="23"/>
        <v>0</v>
      </c>
      <c r="J84" s="54">
        <f t="shared" si="24"/>
        <v>0</v>
      </c>
      <c r="K84" s="63">
        <f t="shared" si="25"/>
        <v>0</v>
      </c>
      <c r="L84" s="193"/>
    </row>
    <row r="85" spans="1:12" ht="29.25" customHeight="1">
      <c r="A85" s="46" t="s">
        <v>962</v>
      </c>
      <c r="B85" s="45" t="s">
        <v>704</v>
      </c>
      <c r="C85" s="69">
        <v>5796</v>
      </c>
      <c r="D85" s="90">
        <v>3762</v>
      </c>
      <c r="E85" s="69">
        <v>7253</v>
      </c>
      <c r="F85" s="90">
        <v>3845</v>
      </c>
      <c r="G85" s="50">
        <f t="shared" si="22"/>
        <v>1457</v>
      </c>
      <c r="H85" s="50">
        <f t="shared" si="22"/>
        <v>83</v>
      </c>
      <c r="I85" s="55">
        <f t="shared" si="23"/>
        <v>858.173</v>
      </c>
      <c r="J85" s="54">
        <f t="shared" si="24"/>
        <v>166.82999999999998</v>
      </c>
      <c r="K85" s="63">
        <f t="shared" si="25"/>
        <v>1025.003</v>
      </c>
      <c r="L85" s="193"/>
    </row>
    <row r="86" spans="1:12" ht="29.25" customHeight="1">
      <c r="A86" s="46" t="s">
        <v>963</v>
      </c>
      <c r="B86" s="45" t="s">
        <v>705</v>
      </c>
      <c r="C86" s="69">
        <v>25397</v>
      </c>
      <c r="D86" s="90">
        <v>54</v>
      </c>
      <c r="E86" s="69">
        <v>27209</v>
      </c>
      <c r="F86" s="90">
        <v>36</v>
      </c>
      <c r="G86" s="50">
        <f t="shared" si="22"/>
        <v>1812</v>
      </c>
      <c r="H86" s="94">
        <v>36</v>
      </c>
      <c r="I86" s="55">
        <f t="shared" si="23"/>
        <v>1067.268</v>
      </c>
      <c r="J86" s="54">
        <f t="shared" si="24"/>
        <v>72.35999999999999</v>
      </c>
      <c r="K86" s="63">
        <f t="shared" si="25"/>
        <v>1139.628</v>
      </c>
      <c r="L86" s="193"/>
    </row>
    <row r="87" spans="1:12" ht="29.25" customHeight="1">
      <c r="A87" s="46" t="s">
        <v>964</v>
      </c>
      <c r="B87" s="45" t="s">
        <v>706</v>
      </c>
      <c r="C87" s="69">
        <v>18914</v>
      </c>
      <c r="D87" s="90">
        <v>36</v>
      </c>
      <c r="E87" s="69">
        <v>20258</v>
      </c>
      <c r="F87" s="90">
        <v>36</v>
      </c>
      <c r="G87" s="50">
        <f t="shared" si="22"/>
        <v>1344</v>
      </c>
      <c r="H87" s="94">
        <v>36</v>
      </c>
      <c r="I87" s="55">
        <f t="shared" si="23"/>
        <v>791.616</v>
      </c>
      <c r="J87" s="54">
        <f t="shared" si="24"/>
        <v>72.35999999999999</v>
      </c>
      <c r="K87" s="63">
        <f t="shared" si="25"/>
        <v>863.976</v>
      </c>
      <c r="L87" s="193"/>
    </row>
    <row r="88" spans="1:12" ht="29.25" customHeight="1">
      <c r="A88" s="46" t="s">
        <v>965</v>
      </c>
      <c r="B88" s="45" t="s">
        <v>707</v>
      </c>
      <c r="C88" s="69">
        <v>37529</v>
      </c>
      <c r="D88" s="90">
        <v>36</v>
      </c>
      <c r="E88" s="69">
        <v>39330</v>
      </c>
      <c r="F88" s="90">
        <v>36</v>
      </c>
      <c r="G88" s="50">
        <f t="shared" si="22"/>
        <v>1801</v>
      </c>
      <c r="H88" s="94">
        <v>36</v>
      </c>
      <c r="I88" s="55">
        <f t="shared" si="23"/>
        <v>1060.789</v>
      </c>
      <c r="J88" s="54">
        <f t="shared" si="24"/>
        <v>72.35999999999999</v>
      </c>
      <c r="K88" s="63">
        <f t="shared" si="25"/>
        <v>1133.149</v>
      </c>
      <c r="L88" s="193"/>
    </row>
    <row r="89" spans="1:12" ht="29.25" customHeight="1">
      <c r="A89" s="46" t="s">
        <v>966</v>
      </c>
      <c r="B89" s="45" t="s">
        <v>708</v>
      </c>
      <c r="C89" s="69">
        <v>47794</v>
      </c>
      <c r="D89" s="75">
        <v>1614</v>
      </c>
      <c r="E89" s="69">
        <v>50669</v>
      </c>
      <c r="F89" s="75">
        <v>1668</v>
      </c>
      <c r="G89" s="50">
        <f t="shared" si="22"/>
        <v>2875</v>
      </c>
      <c r="H89" s="50">
        <f t="shared" si="22"/>
        <v>54</v>
      </c>
      <c r="I89" s="55">
        <f t="shared" si="23"/>
        <v>1693.375</v>
      </c>
      <c r="J89" s="54">
        <f t="shared" si="24"/>
        <v>108.53999999999999</v>
      </c>
      <c r="K89" s="63">
        <f t="shared" si="25"/>
        <v>1801.915</v>
      </c>
      <c r="L89" s="193"/>
    </row>
    <row r="90" spans="1:12" ht="29.25" customHeight="1">
      <c r="A90" s="189" t="s">
        <v>374</v>
      </c>
      <c r="B90" s="189"/>
      <c r="C90" s="70"/>
      <c r="D90" s="70"/>
      <c r="E90" s="71"/>
      <c r="F90" s="93"/>
      <c r="G90" s="51"/>
      <c r="H90" s="44"/>
      <c r="I90" s="64">
        <f>SUM(I80:I89)</f>
        <v>6769.965999999999</v>
      </c>
      <c r="J90" s="64">
        <f>SUM(J80:J89)</f>
        <v>699.4799999999999</v>
      </c>
      <c r="K90" s="64">
        <f>SUM(K80:K89)</f>
        <v>7469.445999999999</v>
      </c>
      <c r="L90" s="193"/>
    </row>
    <row r="91" spans="1:12" ht="25.5">
      <c r="A91" s="155" t="s">
        <v>860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7"/>
    </row>
    <row r="92" spans="1:12" ht="24" customHeight="1">
      <c r="A92" s="157" t="s">
        <v>360</v>
      </c>
      <c r="B92" s="157"/>
      <c r="E92" s="196" t="s">
        <v>1146</v>
      </c>
      <c r="F92" s="197"/>
      <c r="G92" s="197"/>
      <c r="H92" s="197"/>
      <c r="J92" s="158"/>
      <c r="K92" s="158"/>
      <c r="L92" s="158"/>
    </row>
    <row r="93" spans="1:12" ht="29.25" customHeight="1">
      <c r="A93" s="194" t="s">
        <v>362</v>
      </c>
      <c r="B93" s="192" t="s">
        <v>363</v>
      </c>
      <c r="C93" s="185" t="s">
        <v>493</v>
      </c>
      <c r="D93" s="185"/>
      <c r="E93" s="195" t="s">
        <v>494</v>
      </c>
      <c r="F93" s="195"/>
      <c r="G93" s="190" t="s">
        <v>364</v>
      </c>
      <c r="H93" s="190"/>
      <c r="I93" s="191" t="s">
        <v>368</v>
      </c>
      <c r="J93" s="191"/>
      <c r="K93" s="191"/>
      <c r="L93" s="192" t="s">
        <v>369</v>
      </c>
    </row>
    <row r="94" spans="1:12" ht="29.25" customHeight="1">
      <c r="A94" s="194"/>
      <c r="B94" s="192"/>
      <c r="C94" s="15" t="s">
        <v>901</v>
      </c>
      <c r="D94" s="15" t="s">
        <v>902</v>
      </c>
      <c r="E94" s="73" t="s">
        <v>901</v>
      </c>
      <c r="F94" s="94" t="s">
        <v>902</v>
      </c>
      <c r="G94" s="48" t="s">
        <v>370</v>
      </c>
      <c r="H94" s="13" t="s">
        <v>371</v>
      </c>
      <c r="I94" s="62" t="s">
        <v>372</v>
      </c>
      <c r="J94" s="62" t="s">
        <v>373</v>
      </c>
      <c r="K94" s="62" t="s">
        <v>374</v>
      </c>
      <c r="L94" s="192"/>
    </row>
    <row r="95" spans="1:12" ht="29.25" customHeight="1">
      <c r="A95" s="46" t="s">
        <v>967</v>
      </c>
      <c r="B95" s="45" t="s">
        <v>709</v>
      </c>
      <c r="C95" s="69">
        <v>18639</v>
      </c>
      <c r="D95" s="90">
        <v>18</v>
      </c>
      <c r="E95" s="69">
        <v>18780</v>
      </c>
      <c r="F95" s="90">
        <v>18</v>
      </c>
      <c r="G95" s="50">
        <f>E95-C95</f>
        <v>141</v>
      </c>
      <c r="H95" s="50">
        <v>18</v>
      </c>
      <c r="I95" s="55">
        <f>G95*0.589</f>
        <v>83.04899999999999</v>
      </c>
      <c r="J95" s="54">
        <f>H95*2.01</f>
        <v>36.17999999999999</v>
      </c>
      <c r="K95" s="63">
        <f>I95+J95</f>
        <v>119.22899999999998</v>
      </c>
      <c r="L95" s="193" t="s">
        <v>1300</v>
      </c>
    </row>
    <row r="96" spans="1:12" ht="29.25" customHeight="1">
      <c r="A96" s="46" t="s">
        <v>199</v>
      </c>
      <c r="B96" s="45" t="s">
        <v>853</v>
      </c>
      <c r="C96" s="69">
        <v>49035</v>
      </c>
      <c r="D96" s="90">
        <v>3760</v>
      </c>
      <c r="E96" s="69">
        <v>51887</v>
      </c>
      <c r="F96" s="90">
        <v>3816</v>
      </c>
      <c r="G96" s="50">
        <f aca="true" t="shared" si="26" ref="G96:G104">E96-C96</f>
        <v>2852</v>
      </c>
      <c r="H96" s="50">
        <f>F96-D96</f>
        <v>56</v>
      </c>
      <c r="I96" s="55">
        <f aca="true" t="shared" si="27" ref="I96:I104">G96*0.589</f>
        <v>1679.828</v>
      </c>
      <c r="J96" s="54">
        <f aca="true" t="shared" si="28" ref="J96:J104">H96*2.01</f>
        <v>112.55999999999999</v>
      </c>
      <c r="K96" s="63">
        <f aca="true" t="shared" si="29" ref="K96:K104">I96+J96</f>
        <v>1792.388</v>
      </c>
      <c r="L96" s="193"/>
    </row>
    <row r="97" spans="1:12" ht="29.25" customHeight="1">
      <c r="A97" s="46" t="s">
        <v>968</v>
      </c>
      <c r="B97" s="45" t="s">
        <v>710</v>
      </c>
      <c r="C97" s="69">
        <v>19957</v>
      </c>
      <c r="D97" s="90">
        <v>18</v>
      </c>
      <c r="E97" s="69">
        <v>20973</v>
      </c>
      <c r="F97" s="90">
        <v>18</v>
      </c>
      <c r="G97" s="50">
        <f t="shared" si="26"/>
        <v>1016</v>
      </c>
      <c r="H97" s="50">
        <v>18</v>
      </c>
      <c r="I97" s="55">
        <f t="shared" si="27"/>
        <v>598.424</v>
      </c>
      <c r="J97" s="54">
        <f t="shared" si="28"/>
        <v>36.17999999999999</v>
      </c>
      <c r="K97" s="63">
        <f t="shared" si="29"/>
        <v>634.6039999999999</v>
      </c>
      <c r="L97" s="193"/>
    </row>
    <row r="98" spans="1:12" ht="29.25" customHeight="1">
      <c r="A98" s="46" t="s">
        <v>969</v>
      </c>
      <c r="B98" s="45" t="s">
        <v>711</v>
      </c>
      <c r="C98" s="69">
        <v>22862</v>
      </c>
      <c r="D98" s="90">
        <v>36</v>
      </c>
      <c r="E98" s="69">
        <v>24125</v>
      </c>
      <c r="F98" s="90">
        <v>36</v>
      </c>
      <c r="G98" s="50">
        <f t="shared" si="26"/>
        <v>1263</v>
      </c>
      <c r="H98" s="50">
        <v>36</v>
      </c>
      <c r="I98" s="55">
        <f t="shared" si="27"/>
        <v>743.9069999999999</v>
      </c>
      <c r="J98" s="54">
        <f t="shared" si="28"/>
        <v>72.35999999999999</v>
      </c>
      <c r="K98" s="63">
        <f t="shared" si="29"/>
        <v>816.2669999999999</v>
      </c>
      <c r="L98" s="193"/>
    </row>
    <row r="99" spans="1:12" ht="29.25" customHeight="1">
      <c r="A99" s="46" t="s">
        <v>970</v>
      </c>
      <c r="B99" s="45" t="s">
        <v>712</v>
      </c>
      <c r="C99" s="69">
        <v>35312</v>
      </c>
      <c r="D99" s="75">
        <v>2550</v>
      </c>
      <c r="E99" s="69">
        <v>35891</v>
      </c>
      <c r="F99" s="75">
        <v>2586</v>
      </c>
      <c r="G99" s="50">
        <f t="shared" si="26"/>
        <v>579</v>
      </c>
      <c r="H99" s="50">
        <f>F99-D99</f>
        <v>36</v>
      </c>
      <c r="I99" s="55">
        <f t="shared" si="27"/>
        <v>341.031</v>
      </c>
      <c r="J99" s="54">
        <f t="shared" si="28"/>
        <v>72.35999999999999</v>
      </c>
      <c r="K99" s="63">
        <f t="shared" si="29"/>
        <v>413.39099999999996</v>
      </c>
      <c r="L99" s="193"/>
    </row>
    <row r="100" spans="1:12" ht="29.25" customHeight="1">
      <c r="A100" s="46" t="s">
        <v>971</v>
      </c>
      <c r="B100" s="45" t="s">
        <v>713</v>
      </c>
      <c r="C100" s="69">
        <v>34484</v>
      </c>
      <c r="D100" s="90" t="s">
        <v>1101</v>
      </c>
      <c r="E100" s="69">
        <v>593</v>
      </c>
      <c r="F100" s="90">
        <v>20</v>
      </c>
      <c r="G100" s="50">
        <v>593</v>
      </c>
      <c r="H100" s="50">
        <v>20</v>
      </c>
      <c r="I100" s="55">
        <f t="shared" si="27"/>
        <v>349.277</v>
      </c>
      <c r="J100" s="54">
        <f t="shared" si="28"/>
        <v>40.199999999999996</v>
      </c>
      <c r="K100" s="63">
        <f t="shared" si="29"/>
        <v>389.477</v>
      </c>
      <c r="L100" s="193"/>
    </row>
    <row r="101" spans="1:12" ht="29.25" customHeight="1">
      <c r="A101" s="46" t="s">
        <v>972</v>
      </c>
      <c r="B101" s="45" t="s">
        <v>714</v>
      </c>
      <c r="C101" s="69">
        <v>22533</v>
      </c>
      <c r="D101" s="90">
        <v>36</v>
      </c>
      <c r="E101" s="69">
        <v>23681</v>
      </c>
      <c r="F101" s="90">
        <v>36</v>
      </c>
      <c r="G101" s="50">
        <f t="shared" si="26"/>
        <v>1148</v>
      </c>
      <c r="H101" s="50">
        <v>36</v>
      </c>
      <c r="I101" s="55">
        <f t="shared" si="27"/>
        <v>676.1719999999999</v>
      </c>
      <c r="J101" s="54">
        <f t="shared" si="28"/>
        <v>72.35999999999999</v>
      </c>
      <c r="K101" s="63">
        <f t="shared" si="29"/>
        <v>748.5319999999999</v>
      </c>
      <c r="L101" s="193"/>
    </row>
    <row r="102" spans="1:12" ht="29.25" customHeight="1">
      <c r="A102" s="46" t="s">
        <v>973</v>
      </c>
      <c r="B102" s="45" t="s">
        <v>715</v>
      </c>
      <c r="C102" s="69">
        <v>27832</v>
      </c>
      <c r="D102" s="90">
        <v>1959</v>
      </c>
      <c r="E102" s="69">
        <v>29267</v>
      </c>
      <c r="F102" s="90">
        <v>2003</v>
      </c>
      <c r="G102" s="50">
        <f t="shared" si="26"/>
        <v>1435</v>
      </c>
      <c r="H102" s="50">
        <f>F102-D102</f>
        <v>44</v>
      </c>
      <c r="I102" s="55">
        <f t="shared" si="27"/>
        <v>845.2149999999999</v>
      </c>
      <c r="J102" s="54">
        <f t="shared" si="28"/>
        <v>88.44</v>
      </c>
      <c r="K102" s="63">
        <f t="shared" si="29"/>
        <v>933.655</v>
      </c>
      <c r="L102" s="193"/>
    </row>
    <row r="103" spans="1:12" ht="29.25" customHeight="1">
      <c r="A103" s="46" t="s">
        <v>974</v>
      </c>
      <c r="B103" s="45" t="s">
        <v>716</v>
      </c>
      <c r="C103" s="69">
        <v>24225</v>
      </c>
      <c r="D103" s="90">
        <v>36</v>
      </c>
      <c r="E103" s="69">
        <v>25734</v>
      </c>
      <c r="F103" s="90">
        <v>36</v>
      </c>
      <c r="G103" s="50">
        <f t="shared" si="26"/>
        <v>1509</v>
      </c>
      <c r="H103" s="50">
        <v>36</v>
      </c>
      <c r="I103" s="55">
        <f t="shared" si="27"/>
        <v>888.8009999999999</v>
      </c>
      <c r="J103" s="54">
        <f t="shared" si="28"/>
        <v>72.35999999999999</v>
      </c>
      <c r="K103" s="63">
        <f t="shared" si="29"/>
        <v>961.161</v>
      </c>
      <c r="L103" s="193"/>
    </row>
    <row r="104" spans="1:12" ht="29.25" customHeight="1">
      <c r="A104" s="46" t="s">
        <v>975</v>
      </c>
      <c r="B104" s="45" t="s">
        <v>976</v>
      </c>
      <c r="C104" s="69">
        <v>5890</v>
      </c>
      <c r="D104" s="75" t="s">
        <v>1105</v>
      </c>
      <c r="E104" s="69">
        <v>6804</v>
      </c>
      <c r="F104" s="75">
        <v>36</v>
      </c>
      <c r="G104" s="50">
        <f t="shared" si="26"/>
        <v>914</v>
      </c>
      <c r="H104" s="50">
        <v>36</v>
      </c>
      <c r="I104" s="55">
        <f t="shared" si="27"/>
        <v>538.346</v>
      </c>
      <c r="J104" s="54">
        <f t="shared" si="28"/>
        <v>72.35999999999999</v>
      </c>
      <c r="K104" s="63">
        <f t="shared" si="29"/>
        <v>610.706</v>
      </c>
      <c r="L104" s="193"/>
    </row>
    <row r="105" spans="1:12" ht="29.25" customHeight="1">
      <c r="A105" s="189" t="s">
        <v>374</v>
      </c>
      <c r="B105" s="189"/>
      <c r="C105" s="70"/>
      <c r="D105" s="70"/>
      <c r="E105" s="71"/>
      <c r="F105" s="93"/>
      <c r="G105" s="51"/>
      <c r="H105" s="44"/>
      <c r="I105" s="64">
        <f>SUM(I95:I104)</f>
        <v>6744.049999999999</v>
      </c>
      <c r="J105" s="64">
        <f>SUM(J95:J104)</f>
        <v>675.3599999999999</v>
      </c>
      <c r="K105" s="64">
        <f>SUM(K95:K104)</f>
        <v>7419.41</v>
      </c>
      <c r="L105" s="193"/>
    </row>
    <row r="106" spans="1:12" ht="25.5">
      <c r="A106" s="155" t="s">
        <v>860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7"/>
    </row>
    <row r="107" spans="1:12" ht="24" customHeight="1">
      <c r="A107" s="157" t="s">
        <v>360</v>
      </c>
      <c r="B107" s="157"/>
      <c r="E107" s="196" t="s">
        <v>1146</v>
      </c>
      <c r="F107" s="197"/>
      <c r="G107" s="197"/>
      <c r="H107" s="197"/>
      <c r="J107" s="158"/>
      <c r="K107" s="158"/>
      <c r="L107" s="158"/>
    </row>
    <row r="108" spans="1:12" ht="29.25" customHeight="1">
      <c r="A108" s="194" t="s">
        <v>362</v>
      </c>
      <c r="B108" s="192" t="s">
        <v>363</v>
      </c>
      <c r="C108" s="185" t="s">
        <v>493</v>
      </c>
      <c r="D108" s="185"/>
      <c r="E108" s="195" t="s">
        <v>494</v>
      </c>
      <c r="F108" s="195"/>
      <c r="G108" s="190" t="s">
        <v>364</v>
      </c>
      <c r="H108" s="190"/>
      <c r="I108" s="191" t="s">
        <v>368</v>
      </c>
      <c r="J108" s="191"/>
      <c r="K108" s="191"/>
      <c r="L108" s="192" t="s">
        <v>369</v>
      </c>
    </row>
    <row r="109" spans="1:12" ht="29.25" customHeight="1">
      <c r="A109" s="194"/>
      <c r="B109" s="192"/>
      <c r="C109" s="15" t="s">
        <v>901</v>
      </c>
      <c r="D109" s="15" t="s">
        <v>902</v>
      </c>
      <c r="E109" s="73" t="s">
        <v>901</v>
      </c>
      <c r="F109" s="94" t="s">
        <v>902</v>
      </c>
      <c r="G109" s="48" t="s">
        <v>370</v>
      </c>
      <c r="H109" s="13" t="s">
        <v>371</v>
      </c>
      <c r="I109" s="62" t="s">
        <v>372</v>
      </c>
      <c r="J109" s="62" t="s">
        <v>373</v>
      </c>
      <c r="K109" s="62" t="s">
        <v>374</v>
      </c>
      <c r="L109" s="192"/>
    </row>
    <row r="110" spans="1:12" ht="29.25" customHeight="1">
      <c r="A110" s="46" t="s">
        <v>977</v>
      </c>
      <c r="B110" s="45" t="s">
        <v>717</v>
      </c>
      <c r="C110" s="69">
        <v>40543</v>
      </c>
      <c r="D110" s="90">
        <v>36</v>
      </c>
      <c r="E110" s="69">
        <v>42614</v>
      </c>
      <c r="F110" s="90">
        <v>36</v>
      </c>
      <c r="G110" s="50">
        <f>E110-C110</f>
        <v>2071</v>
      </c>
      <c r="H110" s="50">
        <v>18</v>
      </c>
      <c r="I110" s="55">
        <f>G110*0.589</f>
        <v>1219.819</v>
      </c>
      <c r="J110" s="54">
        <f>H110*2.01</f>
        <v>36.17999999999999</v>
      </c>
      <c r="K110" s="63">
        <f>I110+J110</f>
        <v>1255.999</v>
      </c>
      <c r="L110" s="193" t="s">
        <v>1300</v>
      </c>
    </row>
    <row r="111" spans="1:12" ht="29.25" customHeight="1">
      <c r="A111" s="46" t="s">
        <v>210</v>
      </c>
      <c r="B111" s="45" t="s">
        <v>718</v>
      </c>
      <c r="C111" s="69">
        <v>13276</v>
      </c>
      <c r="D111" s="90">
        <v>1450</v>
      </c>
      <c r="E111" s="69">
        <v>13767</v>
      </c>
      <c r="F111" s="90">
        <v>1483</v>
      </c>
      <c r="G111" s="50">
        <f aca="true" t="shared" si="30" ref="G111:H119">E111-C111</f>
        <v>491</v>
      </c>
      <c r="H111" s="50">
        <f t="shared" si="30"/>
        <v>33</v>
      </c>
      <c r="I111" s="55">
        <f aca="true" t="shared" si="31" ref="I111:I119">G111*0.589</f>
        <v>289.199</v>
      </c>
      <c r="J111" s="54">
        <f aca="true" t="shared" si="32" ref="J111:J119">H111*2.01</f>
        <v>66.33</v>
      </c>
      <c r="K111" s="63">
        <f aca="true" t="shared" si="33" ref="K111:K119">I111+J111</f>
        <v>355.529</v>
      </c>
      <c r="L111" s="193"/>
    </row>
    <row r="112" spans="1:12" ht="29.25" customHeight="1">
      <c r="A112" s="46" t="s">
        <v>978</v>
      </c>
      <c r="B112" s="45" t="s">
        <v>1565</v>
      </c>
      <c r="C112" s="69">
        <v>33018</v>
      </c>
      <c r="D112" s="90">
        <v>36</v>
      </c>
      <c r="E112" s="69">
        <v>34936</v>
      </c>
      <c r="F112" s="90">
        <v>36</v>
      </c>
      <c r="G112" s="50">
        <f t="shared" si="30"/>
        <v>1918</v>
      </c>
      <c r="H112" s="94">
        <v>36</v>
      </c>
      <c r="I112" s="55">
        <f t="shared" si="31"/>
        <v>1129.702</v>
      </c>
      <c r="J112" s="54">
        <f t="shared" si="32"/>
        <v>72.35999999999999</v>
      </c>
      <c r="K112" s="63">
        <f t="shared" si="33"/>
        <v>1202.062</v>
      </c>
      <c r="L112" s="193"/>
    </row>
    <row r="113" spans="1:12" ht="29.25" customHeight="1">
      <c r="A113" s="46" t="s">
        <v>979</v>
      </c>
      <c r="B113" s="45" t="s">
        <v>719</v>
      </c>
      <c r="C113" s="69">
        <v>8099</v>
      </c>
      <c r="D113" s="90">
        <v>18</v>
      </c>
      <c r="E113" s="69">
        <v>8713</v>
      </c>
      <c r="F113" s="90">
        <v>18</v>
      </c>
      <c r="G113" s="50">
        <f t="shared" si="30"/>
        <v>614</v>
      </c>
      <c r="H113" s="94">
        <v>18</v>
      </c>
      <c r="I113" s="55">
        <f t="shared" si="31"/>
        <v>361.64599999999996</v>
      </c>
      <c r="J113" s="54">
        <f t="shared" si="32"/>
        <v>36.17999999999999</v>
      </c>
      <c r="K113" s="63">
        <f t="shared" si="33"/>
        <v>397.82599999999996</v>
      </c>
      <c r="L113" s="193"/>
    </row>
    <row r="114" spans="1:12" ht="29.25" customHeight="1">
      <c r="A114" s="46" t="s">
        <v>980</v>
      </c>
      <c r="B114" s="45" t="s">
        <v>720</v>
      </c>
      <c r="C114" s="69">
        <v>20302</v>
      </c>
      <c r="D114" s="75">
        <v>36</v>
      </c>
      <c r="E114" s="69">
        <v>21204</v>
      </c>
      <c r="F114" s="75">
        <v>36</v>
      </c>
      <c r="G114" s="50">
        <f t="shared" si="30"/>
        <v>902</v>
      </c>
      <c r="H114" s="99">
        <v>36</v>
      </c>
      <c r="I114" s="55">
        <f t="shared" si="31"/>
        <v>531.278</v>
      </c>
      <c r="J114" s="54">
        <f t="shared" si="32"/>
        <v>72.35999999999999</v>
      </c>
      <c r="K114" s="63">
        <f t="shared" si="33"/>
        <v>603.638</v>
      </c>
      <c r="L114" s="193"/>
    </row>
    <row r="115" spans="1:12" ht="29.25" customHeight="1">
      <c r="A115" s="46" t="s">
        <v>981</v>
      </c>
      <c r="B115" s="45" t="s">
        <v>721</v>
      </c>
      <c r="C115" s="69">
        <v>27142</v>
      </c>
      <c r="D115" s="90">
        <v>2521</v>
      </c>
      <c r="E115" s="69">
        <v>28596</v>
      </c>
      <c r="F115" s="90">
        <v>2558</v>
      </c>
      <c r="G115" s="50">
        <f t="shared" si="30"/>
        <v>1454</v>
      </c>
      <c r="H115" s="50">
        <f t="shared" si="30"/>
        <v>37</v>
      </c>
      <c r="I115" s="55">
        <f t="shared" si="31"/>
        <v>856.406</v>
      </c>
      <c r="J115" s="54">
        <f t="shared" si="32"/>
        <v>74.36999999999999</v>
      </c>
      <c r="K115" s="63">
        <f t="shared" si="33"/>
        <v>930.776</v>
      </c>
      <c r="L115" s="193"/>
    </row>
    <row r="116" spans="1:12" ht="29.25" customHeight="1">
      <c r="A116" s="46" t="s">
        <v>982</v>
      </c>
      <c r="B116" s="45" t="s">
        <v>722</v>
      </c>
      <c r="C116" s="69">
        <v>9613</v>
      </c>
      <c r="D116" s="90">
        <v>8</v>
      </c>
      <c r="E116" s="69">
        <v>9938</v>
      </c>
      <c r="F116" s="90">
        <v>0</v>
      </c>
      <c r="G116" s="50">
        <f t="shared" si="30"/>
        <v>325</v>
      </c>
      <c r="H116" s="4" t="s">
        <v>1247</v>
      </c>
      <c r="I116" s="55">
        <f t="shared" si="31"/>
        <v>191.42499999999998</v>
      </c>
      <c r="J116" s="54">
        <f t="shared" si="32"/>
        <v>0</v>
      </c>
      <c r="K116" s="63">
        <f t="shared" si="33"/>
        <v>191.42499999999998</v>
      </c>
      <c r="L116" s="193"/>
    </row>
    <row r="117" spans="1:12" ht="29.25" customHeight="1">
      <c r="A117" s="46" t="s">
        <v>983</v>
      </c>
      <c r="B117" s="45" t="s">
        <v>723</v>
      </c>
      <c r="C117" s="69">
        <v>40655</v>
      </c>
      <c r="D117" s="90">
        <v>2522</v>
      </c>
      <c r="E117" s="69">
        <v>42547</v>
      </c>
      <c r="F117" s="90">
        <v>2565</v>
      </c>
      <c r="G117" s="50">
        <f t="shared" si="30"/>
        <v>1892</v>
      </c>
      <c r="H117" s="50">
        <f t="shared" si="30"/>
        <v>43</v>
      </c>
      <c r="I117" s="55">
        <f t="shared" si="31"/>
        <v>1114.388</v>
      </c>
      <c r="J117" s="54">
        <f t="shared" si="32"/>
        <v>86.42999999999999</v>
      </c>
      <c r="K117" s="63">
        <f t="shared" si="33"/>
        <v>1200.818</v>
      </c>
      <c r="L117" s="193"/>
    </row>
    <row r="118" spans="1:12" ht="29.25" customHeight="1">
      <c r="A118" s="46" t="s">
        <v>984</v>
      </c>
      <c r="B118" s="45" t="s">
        <v>724</v>
      </c>
      <c r="C118" s="69">
        <v>4396</v>
      </c>
      <c r="D118" s="90" t="s">
        <v>1085</v>
      </c>
      <c r="E118" s="69">
        <v>4580</v>
      </c>
      <c r="F118" s="90">
        <v>0</v>
      </c>
      <c r="G118" s="50">
        <f t="shared" si="30"/>
        <v>184</v>
      </c>
      <c r="H118" s="4" t="s">
        <v>1248</v>
      </c>
      <c r="I118" s="55">
        <f t="shared" si="31"/>
        <v>108.37599999999999</v>
      </c>
      <c r="J118" s="54">
        <f t="shared" si="32"/>
        <v>0</v>
      </c>
      <c r="K118" s="63">
        <f t="shared" si="33"/>
        <v>108.37599999999999</v>
      </c>
      <c r="L118" s="193"/>
    </row>
    <row r="119" spans="1:12" ht="29.25" customHeight="1">
      <c r="A119" s="46" t="s">
        <v>985</v>
      </c>
      <c r="B119" s="45" t="s">
        <v>725</v>
      </c>
      <c r="C119" s="69">
        <v>21672</v>
      </c>
      <c r="D119" s="75">
        <v>36</v>
      </c>
      <c r="E119" s="69">
        <v>22355</v>
      </c>
      <c r="F119" s="75">
        <v>36</v>
      </c>
      <c r="G119" s="50">
        <f t="shared" si="30"/>
        <v>683</v>
      </c>
      <c r="H119" s="4" t="s">
        <v>1249</v>
      </c>
      <c r="I119" s="55">
        <f t="shared" si="31"/>
        <v>402.287</v>
      </c>
      <c r="J119" s="54">
        <f t="shared" si="32"/>
        <v>72.35999999999999</v>
      </c>
      <c r="K119" s="63">
        <f t="shared" si="33"/>
        <v>474.64699999999993</v>
      </c>
      <c r="L119" s="193"/>
    </row>
    <row r="120" spans="1:12" ht="29.25" customHeight="1">
      <c r="A120" s="189" t="s">
        <v>374</v>
      </c>
      <c r="B120" s="189"/>
      <c r="C120" s="70"/>
      <c r="D120" s="70"/>
      <c r="E120" s="71"/>
      <c r="F120" s="93"/>
      <c r="G120" s="51"/>
      <c r="H120" s="44"/>
      <c r="I120" s="64">
        <f>SUM(I110:I119)</f>
        <v>6204.526000000001</v>
      </c>
      <c r="J120" s="64">
        <f>SUM(J110:J119)</f>
        <v>516.5699999999999</v>
      </c>
      <c r="K120" s="64">
        <f>SUM(K110:K119)</f>
        <v>6721.0960000000005</v>
      </c>
      <c r="L120" s="193"/>
    </row>
    <row r="121" spans="1:12" ht="25.5">
      <c r="A121" s="155" t="s">
        <v>860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7"/>
    </row>
    <row r="122" spans="1:12" ht="24" customHeight="1">
      <c r="A122" s="157" t="s">
        <v>360</v>
      </c>
      <c r="B122" s="157"/>
      <c r="E122" s="196" t="s">
        <v>1146</v>
      </c>
      <c r="F122" s="197"/>
      <c r="G122" s="197"/>
      <c r="H122" s="197"/>
      <c r="J122" s="158"/>
      <c r="K122" s="158"/>
      <c r="L122" s="158"/>
    </row>
    <row r="123" spans="1:12" ht="29.25" customHeight="1">
      <c r="A123" s="194" t="s">
        <v>362</v>
      </c>
      <c r="B123" s="192" t="s">
        <v>363</v>
      </c>
      <c r="C123" s="185" t="s">
        <v>493</v>
      </c>
      <c r="D123" s="185"/>
      <c r="E123" s="195" t="s">
        <v>494</v>
      </c>
      <c r="F123" s="195"/>
      <c r="G123" s="190" t="s">
        <v>364</v>
      </c>
      <c r="H123" s="190"/>
      <c r="I123" s="191" t="s">
        <v>368</v>
      </c>
      <c r="J123" s="191"/>
      <c r="K123" s="191"/>
      <c r="L123" s="192" t="s">
        <v>369</v>
      </c>
    </row>
    <row r="124" spans="1:12" ht="29.25" customHeight="1">
      <c r="A124" s="194"/>
      <c r="B124" s="192"/>
      <c r="C124" s="15" t="s">
        <v>901</v>
      </c>
      <c r="D124" s="15" t="s">
        <v>902</v>
      </c>
      <c r="E124" s="73" t="s">
        <v>901</v>
      </c>
      <c r="F124" s="94" t="s">
        <v>902</v>
      </c>
      <c r="G124" s="48" t="s">
        <v>370</v>
      </c>
      <c r="H124" s="13" t="s">
        <v>371</v>
      </c>
      <c r="I124" s="62" t="s">
        <v>372</v>
      </c>
      <c r="J124" s="62" t="s">
        <v>373</v>
      </c>
      <c r="K124" s="62" t="s">
        <v>374</v>
      </c>
      <c r="L124" s="192"/>
    </row>
    <row r="125" spans="1:12" ht="29.25" customHeight="1">
      <c r="A125" s="46" t="s">
        <v>986</v>
      </c>
      <c r="B125" s="45" t="s">
        <v>726</v>
      </c>
      <c r="C125" s="69">
        <v>34358</v>
      </c>
      <c r="D125" s="90">
        <v>36</v>
      </c>
      <c r="E125" s="69">
        <v>35072</v>
      </c>
      <c r="F125" s="50">
        <v>36</v>
      </c>
      <c r="G125" s="50">
        <f>E125-C125</f>
        <v>714</v>
      </c>
      <c r="H125" s="50">
        <v>36</v>
      </c>
      <c r="I125" s="55">
        <f>G125*0.589</f>
        <v>420.546</v>
      </c>
      <c r="J125" s="54">
        <f>H125*2.01</f>
        <v>72.35999999999999</v>
      </c>
      <c r="K125" s="63">
        <f>I125+J125</f>
        <v>492.90599999999995</v>
      </c>
      <c r="L125" s="193" t="s">
        <v>1300</v>
      </c>
    </row>
    <row r="126" spans="1:12" ht="29.25" customHeight="1">
      <c r="A126" s="46" t="s">
        <v>269</v>
      </c>
      <c r="B126" s="45" t="s">
        <v>727</v>
      </c>
      <c r="C126" s="69">
        <v>19372</v>
      </c>
      <c r="D126" s="90">
        <v>1671</v>
      </c>
      <c r="E126" s="69">
        <v>20801</v>
      </c>
      <c r="F126" s="50">
        <v>1709</v>
      </c>
      <c r="G126" s="50">
        <f aca="true" t="shared" si="34" ref="G126:H134">E126-C126</f>
        <v>1429</v>
      </c>
      <c r="H126" s="50">
        <f t="shared" si="34"/>
        <v>38</v>
      </c>
      <c r="I126" s="55">
        <f aca="true" t="shared" si="35" ref="I126:I134">G126*0.589</f>
        <v>841.6809999999999</v>
      </c>
      <c r="J126" s="54">
        <f aca="true" t="shared" si="36" ref="J126:J134">H126*2.01</f>
        <v>76.38</v>
      </c>
      <c r="K126" s="63">
        <f aca="true" t="shared" si="37" ref="K126:K134">I126+J126</f>
        <v>918.0609999999999</v>
      </c>
      <c r="L126" s="193"/>
    </row>
    <row r="127" spans="1:12" ht="29.25" customHeight="1">
      <c r="A127" s="46" t="s">
        <v>987</v>
      </c>
      <c r="B127" s="45" t="s">
        <v>728</v>
      </c>
      <c r="C127" s="69">
        <v>31633</v>
      </c>
      <c r="D127" s="90">
        <v>36</v>
      </c>
      <c r="E127" s="69">
        <v>32952</v>
      </c>
      <c r="F127" s="50">
        <v>36</v>
      </c>
      <c r="G127" s="50">
        <f t="shared" si="34"/>
        <v>1319</v>
      </c>
      <c r="H127" s="50">
        <v>36</v>
      </c>
      <c r="I127" s="55">
        <f t="shared" si="35"/>
        <v>776.891</v>
      </c>
      <c r="J127" s="54">
        <f t="shared" si="36"/>
        <v>72.35999999999999</v>
      </c>
      <c r="K127" s="63">
        <f t="shared" si="37"/>
        <v>849.251</v>
      </c>
      <c r="L127" s="193"/>
    </row>
    <row r="128" spans="1:12" ht="29.25" customHeight="1">
      <c r="A128" s="46" t="s">
        <v>988</v>
      </c>
      <c r="B128" s="45" t="s">
        <v>729</v>
      </c>
      <c r="C128" s="69">
        <v>1303</v>
      </c>
      <c r="D128" s="90">
        <v>18</v>
      </c>
      <c r="E128" s="69">
        <v>2374</v>
      </c>
      <c r="F128" s="50">
        <v>18</v>
      </c>
      <c r="G128" s="50">
        <f t="shared" si="34"/>
        <v>1071</v>
      </c>
      <c r="H128" s="50">
        <v>18</v>
      </c>
      <c r="I128" s="55">
        <f t="shared" si="35"/>
        <v>630.819</v>
      </c>
      <c r="J128" s="54">
        <f t="shared" si="36"/>
        <v>36.17999999999999</v>
      </c>
      <c r="K128" s="63">
        <f t="shared" si="37"/>
        <v>666.9989999999999</v>
      </c>
      <c r="L128" s="193"/>
    </row>
    <row r="129" spans="1:12" ht="29.25" customHeight="1">
      <c r="A129" s="46" t="s">
        <v>989</v>
      </c>
      <c r="B129" s="45" t="s">
        <v>730</v>
      </c>
      <c r="C129" s="69">
        <v>12003</v>
      </c>
      <c r="D129" s="75">
        <v>36</v>
      </c>
      <c r="E129" s="69">
        <v>13943</v>
      </c>
      <c r="F129" s="50">
        <v>36</v>
      </c>
      <c r="G129" s="50">
        <f t="shared" si="34"/>
        <v>1940</v>
      </c>
      <c r="H129" s="50">
        <v>36</v>
      </c>
      <c r="I129" s="55">
        <f t="shared" si="35"/>
        <v>1142.6599999999999</v>
      </c>
      <c r="J129" s="54">
        <f t="shared" si="36"/>
        <v>72.35999999999999</v>
      </c>
      <c r="K129" s="63">
        <f t="shared" si="37"/>
        <v>1215.0199999999998</v>
      </c>
      <c r="L129" s="193"/>
    </row>
    <row r="130" spans="1:12" ht="29.25" customHeight="1">
      <c r="A130" s="46" t="s">
        <v>990</v>
      </c>
      <c r="B130" s="45" t="s">
        <v>731</v>
      </c>
      <c r="C130" s="69">
        <v>14495</v>
      </c>
      <c r="D130" s="90">
        <v>36</v>
      </c>
      <c r="E130" s="69">
        <v>15645</v>
      </c>
      <c r="F130" s="50">
        <v>36</v>
      </c>
      <c r="G130" s="50">
        <f t="shared" si="34"/>
        <v>1150</v>
      </c>
      <c r="H130" s="50">
        <v>36</v>
      </c>
      <c r="I130" s="55">
        <f t="shared" si="35"/>
        <v>677.3499999999999</v>
      </c>
      <c r="J130" s="54">
        <f t="shared" si="36"/>
        <v>72.35999999999999</v>
      </c>
      <c r="K130" s="63">
        <f t="shared" si="37"/>
        <v>749.7099999999999</v>
      </c>
      <c r="L130" s="193"/>
    </row>
    <row r="131" spans="1:12" ht="29.25" customHeight="1">
      <c r="A131" s="46" t="s">
        <v>991</v>
      </c>
      <c r="B131" s="45" t="s">
        <v>732</v>
      </c>
      <c r="C131" s="69">
        <v>21428</v>
      </c>
      <c r="D131" s="90">
        <v>36</v>
      </c>
      <c r="E131" s="69">
        <v>22781</v>
      </c>
      <c r="F131" s="50">
        <v>36</v>
      </c>
      <c r="G131" s="50">
        <f t="shared" si="34"/>
        <v>1353</v>
      </c>
      <c r="H131" s="50">
        <v>36</v>
      </c>
      <c r="I131" s="55">
        <f t="shared" si="35"/>
        <v>796.9169999999999</v>
      </c>
      <c r="J131" s="54">
        <f t="shared" si="36"/>
        <v>72.35999999999999</v>
      </c>
      <c r="K131" s="63">
        <f t="shared" si="37"/>
        <v>869.2769999999999</v>
      </c>
      <c r="L131" s="193"/>
    </row>
    <row r="132" spans="1:12" ht="29.25" customHeight="1">
      <c r="A132" s="46" t="s">
        <v>992</v>
      </c>
      <c r="B132" s="45" t="s">
        <v>733</v>
      </c>
      <c r="C132" s="69">
        <v>24808</v>
      </c>
      <c r="D132" s="90">
        <v>2048</v>
      </c>
      <c r="E132" s="69">
        <v>25896</v>
      </c>
      <c r="F132" s="50">
        <v>2086</v>
      </c>
      <c r="G132" s="50">
        <f t="shared" si="34"/>
        <v>1088</v>
      </c>
      <c r="H132" s="50">
        <f t="shared" si="34"/>
        <v>38</v>
      </c>
      <c r="I132" s="55">
        <f t="shared" si="35"/>
        <v>640.832</v>
      </c>
      <c r="J132" s="54">
        <f t="shared" si="36"/>
        <v>76.38</v>
      </c>
      <c r="K132" s="63">
        <f t="shared" si="37"/>
        <v>717.212</v>
      </c>
      <c r="L132" s="193"/>
    </row>
    <row r="133" spans="1:12" ht="29.25" customHeight="1">
      <c r="A133" s="46" t="s">
        <v>993</v>
      </c>
      <c r="B133" s="45" t="s">
        <v>734</v>
      </c>
      <c r="C133" s="69">
        <v>24236</v>
      </c>
      <c r="D133" s="90">
        <v>36</v>
      </c>
      <c r="E133" s="69">
        <v>25937</v>
      </c>
      <c r="F133" s="50">
        <v>36</v>
      </c>
      <c r="G133" s="50">
        <f t="shared" si="34"/>
        <v>1701</v>
      </c>
      <c r="H133" s="50">
        <v>36</v>
      </c>
      <c r="I133" s="55">
        <f t="shared" si="35"/>
        <v>1001.8889999999999</v>
      </c>
      <c r="J133" s="54">
        <f t="shared" si="36"/>
        <v>72.35999999999999</v>
      </c>
      <c r="K133" s="63">
        <f t="shared" si="37"/>
        <v>1074.2489999999998</v>
      </c>
      <c r="L133" s="193"/>
    </row>
    <row r="134" spans="1:12" ht="29.25" customHeight="1">
      <c r="A134" s="46" t="s">
        <v>994</v>
      </c>
      <c r="B134" s="45" t="s">
        <v>735</v>
      </c>
      <c r="C134" s="69">
        <v>14026</v>
      </c>
      <c r="D134" s="75">
        <v>36</v>
      </c>
      <c r="E134" s="69">
        <v>14323</v>
      </c>
      <c r="F134" s="50">
        <v>36</v>
      </c>
      <c r="G134" s="50">
        <f t="shared" si="34"/>
        <v>297</v>
      </c>
      <c r="H134" s="50">
        <v>36</v>
      </c>
      <c r="I134" s="55">
        <f t="shared" si="35"/>
        <v>174.933</v>
      </c>
      <c r="J134" s="54">
        <f t="shared" si="36"/>
        <v>72.35999999999999</v>
      </c>
      <c r="K134" s="63">
        <f t="shared" si="37"/>
        <v>247.29299999999998</v>
      </c>
      <c r="L134" s="193"/>
    </row>
    <row r="135" spans="1:12" ht="29.25" customHeight="1">
      <c r="A135" s="189" t="s">
        <v>374</v>
      </c>
      <c r="B135" s="189"/>
      <c r="C135" s="70"/>
      <c r="D135" s="70"/>
      <c r="E135" s="71"/>
      <c r="F135" s="93"/>
      <c r="G135" s="51"/>
      <c r="H135" s="44"/>
      <c r="I135" s="64">
        <f>SUM(I125:I134)</f>
        <v>7104.518</v>
      </c>
      <c r="J135" s="64">
        <f>SUM(J125:J134)</f>
        <v>695.46</v>
      </c>
      <c r="K135" s="64">
        <f>SUM(K125:K134)</f>
        <v>7799.977999999999</v>
      </c>
      <c r="L135" s="193"/>
    </row>
    <row r="136" spans="1:12" ht="25.5">
      <c r="A136" s="155" t="s">
        <v>860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7"/>
    </row>
    <row r="137" spans="1:12" ht="24" customHeight="1">
      <c r="A137" s="157" t="s">
        <v>360</v>
      </c>
      <c r="B137" s="157"/>
      <c r="E137" s="196" t="s">
        <v>1146</v>
      </c>
      <c r="F137" s="197"/>
      <c r="G137" s="197"/>
      <c r="H137" s="197"/>
      <c r="J137" s="158"/>
      <c r="K137" s="158"/>
      <c r="L137" s="158"/>
    </row>
    <row r="138" spans="1:12" ht="29.25" customHeight="1">
      <c r="A138" s="194" t="s">
        <v>362</v>
      </c>
      <c r="B138" s="192" t="s">
        <v>363</v>
      </c>
      <c r="C138" s="185" t="s">
        <v>493</v>
      </c>
      <c r="D138" s="185"/>
      <c r="E138" s="195" t="s">
        <v>494</v>
      </c>
      <c r="F138" s="195"/>
      <c r="G138" s="190" t="s">
        <v>364</v>
      </c>
      <c r="H138" s="190"/>
      <c r="I138" s="191" t="s">
        <v>368</v>
      </c>
      <c r="J138" s="191"/>
      <c r="K138" s="191"/>
      <c r="L138" s="192" t="s">
        <v>369</v>
      </c>
    </row>
    <row r="139" spans="1:12" ht="29.25" customHeight="1">
      <c r="A139" s="194"/>
      <c r="B139" s="192"/>
      <c r="C139" s="15" t="s">
        <v>901</v>
      </c>
      <c r="D139" s="15" t="s">
        <v>902</v>
      </c>
      <c r="E139" s="73" t="s">
        <v>901</v>
      </c>
      <c r="F139" s="94" t="s">
        <v>902</v>
      </c>
      <c r="G139" s="48" t="s">
        <v>370</v>
      </c>
      <c r="H139" s="13" t="s">
        <v>371</v>
      </c>
      <c r="I139" s="62" t="s">
        <v>372</v>
      </c>
      <c r="J139" s="62" t="s">
        <v>373</v>
      </c>
      <c r="K139" s="62" t="s">
        <v>374</v>
      </c>
      <c r="L139" s="192"/>
    </row>
    <row r="140" spans="1:12" ht="29.25" customHeight="1">
      <c r="A140" s="46" t="s">
        <v>995</v>
      </c>
      <c r="B140" s="45" t="s">
        <v>736</v>
      </c>
      <c r="C140" s="69">
        <v>33386</v>
      </c>
      <c r="D140" s="90">
        <v>1588</v>
      </c>
      <c r="E140" s="69">
        <v>36119</v>
      </c>
      <c r="F140" s="90">
        <v>1645</v>
      </c>
      <c r="G140" s="50">
        <f>E140-C140</f>
        <v>2733</v>
      </c>
      <c r="H140" s="50">
        <f>F140-D140</f>
        <v>57</v>
      </c>
      <c r="I140" s="55">
        <f>G140*0.589</f>
        <v>1609.7369999999999</v>
      </c>
      <c r="J140" s="54">
        <f>H140*2.01</f>
        <v>114.57</v>
      </c>
      <c r="K140" s="63">
        <f>I140+J140</f>
        <v>1724.3069999999998</v>
      </c>
      <c r="L140" s="193" t="s">
        <v>1300</v>
      </c>
    </row>
    <row r="141" spans="1:12" ht="29.25" customHeight="1">
      <c r="A141" s="46" t="s">
        <v>287</v>
      </c>
      <c r="B141" s="45" t="s">
        <v>854</v>
      </c>
      <c r="C141" s="69">
        <v>6822</v>
      </c>
      <c r="D141" s="90">
        <v>36</v>
      </c>
      <c r="E141" s="69">
        <v>7937</v>
      </c>
      <c r="F141" s="90">
        <v>36</v>
      </c>
      <c r="G141" s="50">
        <f aca="true" t="shared" si="38" ref="G141:H149">E141-C141</f>
        <v>1115</v>
      </c>
      <c r="H141" s="94">
        <v>36</v>
      </c>
      <c r="I141" s="55">
        <f aca="true" t="shared" si="39" ref="I141:I149">G141*0.589</f>
        <v>656.735</v>
      </c>
      <c r="J141" s="54">
        <f aca="true" t="shared" si="40" ref="J141:J149">H141*2.01</f>
        <v>72.35999999999999</v>
      </c>
      <c r="K141" s="63">
        <f aca="true" t="shared" si="41" ref="K141:K149">I141+J141</f>
        <v>729.095</v>
      </c>
      <c r="L141" s="193"/>
    </row>
    <row r="142" spans="1:12" ht="29.25" customHeight="1">
      <c r="A142" s="46" t="s">
        <v>997</v>
      </c>
      <c r="B142" s="45" t="s">
        <v>737</v>
      </c>
      <c r="C142" s="69">
        <v>19635</v>
      </c>
      <c r="D142" s="90" t="s">
        <v>871</v>
      </c>
      <c r="E142" s="69">
        <v>20687</v>
      </c>
      <c r="F142" s="90">
        <v>36</v>
      </c>
      <c r="G142" s="50">
        <f t="shared" si="38"/>
        <v>1052</v>
      </c>
      <c r="H142" s="94">
        <v>36</v>
      </c>
      <c r="I142" s="55">
        <f t="shared" si="39"/>
        <v>619.6279999999999</v>
      </c>
      <c r="J142" s="54">
        <f t="shared" si="40"/>
        <v>72.35999999999999</v>
      </c>
      <c r="K142" s="63">
        <f t="shared" si="41"/>
        <v>691.9879999999999</v>
      </c>
      <c r="L142" s="193"/>
    </row>
    <row r="143" spans="1:12" ht="29.25" customHeight="1">
      <c r="A143" s="46" t="s">
        <v>998</v>
      </c>
      <c r="B143" s="45" t="s">
        <v>738</v>
      </c>
      <c r="C143" s="69">
        <v>13953</v>
      </c>
      <c r="D143" s="90" t="s">
        <v>380</v>
      </c>
      <c r="E143" s="69">
        <v>14864</v>
      </c>
      <c r="F143" s="90">
        <v>54</v>
      </c>
      <c r="G143" s="50">
        <f t="shared" si="38"/>
        <v>911</v>
      </c>
      <c r="H143" s="94">
        <v>54</v>
      </c>
      <c r="I143" s="55">
        <f t="shared" si="39"/>
        <v>536.579</v>
      </c>
      <c r="J143" s="54">
        <f t="shared" si="40"/>
        <v>108.53999999999999</v>
      </c>
      <c r="K143" s="63">
        <f t="shared" si="41"/>
        <v>645.1189999999999</v>
      </c>
      <c r="L143" s="193"/>
    </row>
    <row r="144" spans="1:12" ht="29.25" customHeight="1">
      <c r="A144" s="46" t="s">
        <v>999</v>
      </c>
      <c r="B144" s="45" t="s">
        <v>739</v>
      </c>
      <c r="C144" s="69">
        <v>27514</v>
      </c>
      <c r="D144" s="90" t="s">
        <v>380</v>
      </c>
      <c r="E144" s="69">
        <v>29123</v>
      </c>
      <c r="F144" s="90">
        <v>54</v>
      </c>
      <c r="G144" s="50">
        <f t="shared" si="38"/>
        <v>1609</v>
      </c>
      <c r="H144" s="94">
        <v>54</v>
      </c>
      <c r="I144" s="55">
        <f t="shared" si="39"/>
        <v>947.7009999999999</v>
      </c>
      <c r="J144" s="54">
        <f t="shared" si="40"/>
        <v>108.53999999999999</v>
      </c>
      <c r="K144" s="63">
        <f t="shared" si="41"/>
        <v>1056.241</v>
      </c>
      <c r="L144" s="193"/>
    </row>
    <row r="145" spans="1:12" ht="29.25" customHeight="1">
      <c r="A145" s="46" t="s">
        <v>1000</v>
      </c>
      <c r="B145" s="45" t="s">
        <v>740</v>
      </c>
      <c r="C145" s="69">
        <v>22829</v>
      </c>
      <c r="D145" s="90" t="s">
        <v>871</v>
      </c>
      <c r="E145" s="69">
        <v>22829</v>
      </c>
      <c r="F145" s="90">
        <v>36</v>
      </c>
      <c r="G145" s="50">
        <f t="shared" si="38"/>
        <v>0</v>
      </c>
      <c r="H145" s="94">
        <v>36</v>
      </c>
      <c r="I145" s="55">
        <f t="shared" si="39"/>
        <v>0</v>
      </c>
      <c r="J145" s="54">
        <f t="shared" si="40"/>
        <v>72.35999999999999</v>
      </c>
      <c r="K145" s="63">
        <f t="shared" si="41"/>
        <v>72.35999999999999</v>
      </c>
      <c r="L145" s="193"/>
    </row>
    <row r="146" spans="1:12" ht="29.25" customHeight="1">
      <c r="A146" s="46" t="s">
        <v>1001</v>
      </c>
      <c r="B146" s="45" t="s">
        <v>741</v>
      </c>
      <c r="C146" s="69">
        <v>3787</v>
      </c>
      <c r="D146" s="90" t="s">
        <v>1085</v>
      </c>
      <c r="E146" s="69">
        <v>4078</v>
      </c>
      <c r="F146" s="90">
        <v>36</v>
      </c>
      <c r="G146" s="50">
        <f t="shared" si="38"/>
        <v>291</v>
      </c>
      <c r="H146" s="94">
        <v>36</v>
      </c>
      <c r="I146" s="55">
        <f t="shared" si="39"/>
        <v>171.399</v>
      </c>
      <c r="J146" s="54">
        <f t="shared" si="40"/>
        <v>72.35999999999999</v>
      </c>
      <c r="K146" s="63">
        <f t="shared" si="41"/>
        <v>243.759</v>
      </c>
      <c r="L146" s="193"/>
    </row>
    <row r="147" spans="1:12" ht="29.25" customHeight="1">
      <c r="A147" s="46" t="s">
        <v>1002</v>
      </c>
      <c r="B147" s="45" t="s">
        <v>742</v>
      </c>
      <c r="C147" s="69">
        <v>17492</v>
      </c>
      <c r="D147" s="90">
        <v>2068</v>
      </c>
      <c r="E147" s="69">
        <v>18426</v>
      </c>
      <c r="F147" s="90">
        <v>2102</v>
      </c>
      <c r="G147" s="50">
        <f t="shared" si="38"/>
        <v>934</v>
      </c>
      <c r="H147" s="50">
        <f t="shared" si="38"/>
        <v>34</v>
      </c>
      <c r="I147" s="55">
        <f t="shared" si="39"/>
        <v>550.126</v>
      </c>
      <c r="J147" s="54">
        <f t="shared" si="40"/>
        <v>68.33999999999999</v>
      </c>
      <c r="K147" s="63">
        <f t="shared" si="41"/>
        <v>618.466</v>
      </c>
      <c r="L147" s="193"/>
    </row>
    <row r="148" spans="1:12" ht="29.25" customHeight="1">
      <c r="A148" s="46" t="s">
        <v>1003</v>
      </c>
      <c r="B148" s="45" t="s">
        <v>743</v>
      </c>
      <c r="C148" s="69">
        <v>23171</v>
      </c>
      <c r="D148" s="90" t="s">
        <v>871</v>
      </c>
      <c r="E148" s="69">
        <v>24040</v>
      </c>
      <c r="F148" s="90">
        <v>36</v>
      </c>
      <c r="G148" s="50">
        <f t="shared" si="38"/>
        <v>869</v>
      </c>
      <c r="H148" s="4" t="s">
        <v>1249</v>
      </c>
      <c r="I148" s="55">
        <f t="shared" si="39"/>
        <v>511.84099999999995</v>
      </c>
      <c r="J148" s="54">
        <f t="shared" si="40"/>
        <v>72.35999999999999</v>
      </c>
      <c r="K148" s="63">
        <f t="shared" si="41"/>
        <v>584.2009999999999</v>
      </c>
      <c r="L148" s="193"/>
    </row>
    <row r="149" spans="1:12" ht="29.25" customHeight="1">
      <c r="A149" s="46" t="s">
        <v>1004</v>
      </c>
      <c r="B149" s="45" t="s">
        <v>744</v>
      </c>
      <c r="C149" s="69">
        <v>29614</v>
      </c>
      <c r="D149" s="75">
        <v>1658</v>
      </c>
      <c r="E149" s="69">
        <v>29903</v>
      </c>
      <c r="F149" s="75">
        <v>1691</v>
      </c>
      <c r="G149" s="50">
        <f t="shared" si="38"/>
        <v>289</v>
      </c>
      <c r="H149" s="50">
        <f t="shared" si="38"/>
        <v>33</v>
      </c>
      <c r="I149" s="55">
        <f t="shared" si="39"/>
        <v>170.221</v>
      </c>
      <c r="J149" s="54">
        <f t="shared" si="40"/>
        <v>66.33</v>
      </c>
      <c r="K149" s="63">
        <f t="shared" si="41"/>
        <v>236.551</v>
      </c>
      <c r="L149" s="193"/>
    </row>
    <row r="150" spans="1:12" ht="29.25" customHeight="1">
      <c r="A150" s="189" t="s">
        <v>374</v>
      </c>
      <c r="B150" s="189"/>
      <c r="C150" s="70"/>
      <c r="D150" s="70"/>
      <c r="E150" s="71"/>
      <c r="F150" s="93"/>
      <c r="G150" s="51"/>
      <c r="H150" s="44"/>
      <c r="I150" s="64">
        <f>SUM(I140:I149)</f>
        <v>5773.967000000001</v>
      </c>
      <c r="J150" s="64">
        <f>SUM(J140:J149)</f>
        <v>828.12</v>
      </c>
      <c r="K150" s="64">
        <f>SUM(K140:K149)</f>
        <v>6602.087</v>
      </c>
      <c r="L150" s="193"/>
    </row>
    <row r="151" spans="1:12" ht="25.5">
      <c r="A151" s="155" t="s">
        <v>860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7"/>
    </row>
    <row r="152" spans="1:12" ht="24" customHeight="1">
      <c r="A152" s="157" t="s">
        <v>360</v>
      </c>
      <c r="B152" s="157"/>
      <c r="E152" s="196" t="s">
        <v>1146</v>
      </c>
      <c r="F152" s="197"/>
      <c r="G152" s="197"/>
      <c r="H152" s="197"/>
      <c r="J152" s="158"/>
      <c r="K152" s="158"/>
      <c r="L152" s="158"/>
    </row>
    <row r="153" spans="1:12" ht="29.25" customHeight="1">
      <c r="A153" s="194" t="s">
        <v>362</v>
      </c>
      <c r="B153" s="192" t="s">
        <v>363</v>
      </c>
      <c r="C153" s="185" t="s">
        <v>493</v>
      </c>
      <c r="D153" s="185"/>
      <c r="E153" s="195" t="s">
        <v>494</v>
      </c>
      <c r="F153" s="195"/>
      <c r="G153" s="190" t="s">
        <v>364</v>
      </c>
      <c r="H153" s="190"/>
      <c r="I153" s="191" t="s">
        <v>368</v>
      </c>
      <c r="J153" s="191"/>
      <c r="K153" s="191"/>
      <c r="L153" s="192" t="s">
        <v>369</v>
      </c>
    </row>
    <row r="154" spans="1:12" ht="29.25" customHeight="1">
      <c r="A154" s="194"/>
      <c r="B154" s="192"/>
      <c r="C154" s="15" t="s">
        <v>901</v>
      </c>
      <c r="D154" s="15" t="s">
        <v>902</v>
      </c>
      <c r="E154" s="73" t="s">
        <v>901</v>
      </c>
      <c r="F154" s="94" t="s">
        <v>902</v>
      </c>
      <c r="G154" s="48" t="s">
        <v>370</v>
      </c>
      <c r="H154" s="13" t="s">
        <v>371</v>
      </c>
      <c r="I154" s="62" t="s">
        <v>372</v>
      </c>
      <c r="J154" s="62" t="s">
        <v>373</v>
      </c>
      <c r="K154" s="62" t="s">
        <v>374</v>
      </c>
      <c r="L154" s="192"/>
    </row>
    <row r="155" spans="1:12" ht="29.25" customHeight="1">
      <c r="A155" s="46" t="s">
        <v>1005</v>
      </c>
      <c r="B155" s="45" t="s">
        <v>746</v>
      </c>
      <c r="C155" s="69">
        <v>15035</v>
      </c>
      <c r="D155" s="90" t="s">
        <v>1103</v>
      </c>
      <c r="E155" s="69">
        <v>16325</v>
      </c>
      <c r="F155" s="90">
        <v>36</v>
      </c>
      <c r="G155" s="50">
        <f>E155-C155</f>
        <v>1290</v>
      </c>
      <c r="H155" s="50">
        <v>36</v>
      </c>
      <c r="I155" s="55">
        <f>G155*0.589</f>
        <v>759.81</v>
      </c>
      <c r="J155" s="54">
        <f>H155*2.01</f>
        <v>72.35999999999999</v>
      </c>
      <c r="K155" s="63">
        <f>I155+J155</f>
        <v>832.17</v>
      </c>
      <c r="L155" s="193" t="s">
        <v>1300</v>
      </c>
    </row>
    <row r="156" spans="1:12" ht="29.25" customHeight="1">
      <c r="A156" s="46" t="s">
        <v>745</v>
      </c>
      <c r="B156" s="45" t="s">
        <v>747</v>
      </c>
      <c r="C156" s="69">
        <v>27825</v>
      </c>
      <c r="D156" s="90">
        <v>1398</v>
      </c>
      <c r="E156" s="69">
        <v>29307</v>
      </c>
      <c r="F156" s="90">
        <v>1432</v>
      </c>
      <c r="G156" s="50">
        <f aca="true" t="shared" si="42" ref="G156:H164">E156-C156</f>
        <v>1482</v>
      </c>
      <c r="H156" s="50">
        <f t="shared" si="42"/>
        <v>34</v>
      </c>
      <c r="I156" s="55">
        <f aca="true" t="shared" si="43" ref="I156:I164">G156*0.589</f>
        <v>872.8979999999999</v>
      </c>
      <c r="J156" s="54">
        <f aca="true" t="shared" si="44" ref="J156:J164">H156*2.01</f>
        <v>68.33999999999999</v>
      </c>
      <c r="K156" s="63">
        <f aca="true" t="shared" si="45" ref="K156:K164">I156+J156</f>
        <v>941.2379999999999</v>
      </c>
      <c r="L156" s="193"/>
    </row>
    <row r="157" spans="1:12" ht="29.25" customHeight="1">
      <c r="A157" s="46" t="s">
        <v>1007</v>
      </c>
      <c r="B157" s="45" t="s">
        <v>748</v>
      </c>
      <c r="C157" s="69">
        <v>6755</v>
      </c>
      <c r="D157" s="90">
        <v>1807</v>
      </c>
      <c r="E157" s="69">
        <v>7077</v>
      </c>
      <c r="F157" s="90">
        <v>1826</v>
      </c>
      <c r="G157" s="50">
        <f t="shared" si="42"/>
        <v>322</v>
      </c>
      <c r="H157" s="50">
        <f t="shared" si="42"/>
        <v>19</v>
      </c>
      <c r="I157" s="55">
        <f t="shared" si="43"/>
        <v>189.658</v>
      </c>
      <c r="J157" s="54">
        <f t="shared" si="44"/>
        <v>38.19</v>
      </c>
      <c r="K157" s="63">
        <f t="shared" si="45"/>
        <v>227.84799999999998</v>
      </c>
      <c r="L157" s="193"/>
    </row>
    <row r="158" spans="1:12" ht="29.25" customHeight="1">
      <c r="A158" s="46" t="s">
        <v>1008</v>
      </c>
      <c r="B158" s="45" t="s">
        <v>749</v>
      </c>
      <c r="C158" s="69">
        <v>11959</v>
      </c>
      <c r="D158" s="90"/>
      <c r="E158" s="69">
        <v>12458</v>
      </c>
      <c r="F158" s="90">
        <v>36</v>
      </c>
      <c r="G158" s="50">
        <f t="shared" si="42"/>
        <v>499</v>
      </c>
      <c r="H158" s="94">
        <v>36</v>
      </c>
      <c r="I158" s="55">
        <f t="shared" si="43"/>
        <v>293.911</v>
      </c>
      <c r="J158" s="54">
        <f t="shared" si="44"/>
        <v>72.35999999999999</v>
      </c>
      <c r="K158" s="63">
        <f t="shared" si="45"/>
        <v>366.27099999999996</v>
      </c>
      <c r="L158" s="193"/>
    </row>
    <row r="159" spans="1:12" ht="29.25" customHeight="1">
      <c r="A159" s="46" t="s">
        <v>1009</v>
      </c>
      <c r="B159" s="45" t="s">
        <v>750</v>
      </c>
      <c r="C159" s="69">
        <v>20560</v>
      </c>
      <c r="D159" s="75" t="s">
        <v>1103</v>
      </c>
      <c r="E159" s="69">
        <v>21548</v>
      </c>
      <c r="F159" s="75">
        <v>36</v>
      </c>
      <c r="G159" s="50">
        <f t="shared" si="42"/>
        <v>988</v>
      </c>
      <c r="H159" s="99">
        <v>36</v>
      </c>
      <c r="I159" s="55">
        <f t="shared" si="43"/>
        <v>581.932</v>
      </c>
      <c r="J159" s="54">
        <f t="shared" si="44"/>
        <v>72.35999999999999</v>
      </c>
      <c r="K159" s="63">
        <f t="shared" si="45"/>
        <v>654.292</v>
      </c>
      <c r="L159" s="193"/>
    </row>
    <row r="160" spans="1:12" ht="29.25" customHeight="1">
      <c r="A160" s="46" t="s">
        <v>1010</v>
      </c>
      <c r="B160" s="45" t="s">
        <v>751</v>
      </c>
      <c r="C160" s="69">
        <v>28195</v>
      </c>
      <c r="D160" s="90" t="s">
        <v>1103</v>
      </c>
      <c r="E160" s="69">
        <v>30457</v>
      </c>
      <c r="F160" s="90">
        <v>36</v>
      </c>
      <c r="G160" s="50">
        <f t="shared" si="42"/>
        <v>2262</v>
      </c>
      <c r="H160" s="94">
        <v>36</v>
      </c>
      <c r="I160" s="55">
        <f t="shared" si="43"/>
        <v>1332.318</v>
      </c>
      <c r="J160" s="54">
        <f t="shared" si="44"/>
        <v>72.35999999999999</v>
      </c>
      <c r="K160" s="63">
        <f t="shared" si="45"/>
        <v>1404.6779999999999</v>
      </c>
      <c r="L160" s="193"/>
    </row>
    <row r="161" spans="1:12" ht="29.25" customHeight="1">
      <c r="A161" s="46" t="s">
        <v>1011</v>
      </c>
      <c r="B161" s="45" t="s">
        <v>749</v>
      </c>
      <c r="C161" s="69">
        <v>11339</v>
      </c>
      <c r="D161" s="90">
        <v>36</v>
      </c>
      <c r="E161" s="69">
        <v>11770</v>
      </c>
      <c r="F161" s="90">
        <v>36</v>
      </c>
      <c r="G161" s="50">
        <f t="shared" si="42"/>
        <v>431</v>
      </c>
      <c r="H161" s="94">
        <v>36</v>
      </c>
      <c r="I161" s="55">
        <f t="shared" si="43"/>
        <v>253.85899999999998</v>
      </c>
      <c r="J161" s="54">
        <f t="shared" si="44"/>
        <v>72.35999999999999</v>
      </c>
      <c r="K161" s="63">
        <f t="shared" si="45"/>
        <v>326.21899999999994</v>
      </c>
      <c r="L161" s="193"/>
    </row>
    <row r="162" spans="1:12" ht="29.25" customHeight="1">
      <c r="A162" s="46" t="s">
        <v>1012</v>
      </c>
      <c r="B162" s="45" t="s">
        <v>752</v>
      </c>
      <c r="C162" s="69">
        <v>31168</v>
      </c>
      <c r="D162" s="90" t="s">
        <v>1103</v>
      </c>
      <c r="E162" s="69">
        <v>33265</v>
      </c>
      <c r="F162" s="90">
        <v>36</v>
      </c>
      <c r="G162" s="50">
        <f t="shared" si="42"/>
        <v>2097</v>
      </c>
      <c r="H162" s="94">
        <v>36</v>
      </c>
      <c r="I162" s="55">
        <f t="shared" si="43"/>
        <v>1235.133</v>
      </c>
      <c r="J162" s="54">
        <f t="shared" si="44"/>
        <v>72.35999999999999</v>
      </c>
      <c r="K162" s="63">
        <f t="shared" si="45"/>
        <v>1307.493</v>
      </c>
      <c r="L162" s="193"/>
    </row>
    <row r="163" spans="1:12" ht="29.25" customHeight="1">
      <c r="A163" s="46" t="s">
        <v>1013</v>
      </c>
      <c r="B163" s="45" t="s">
        <v>753</v>
      </c>
      <c r="C163" s="69">
        <v>18071</v>
      </c>
      <c r="D163" s="90" t="s">
        <v>1103</v>
      </c>
      <c r="E163" s="69">
        <v>19175</v>
      </c>
      <c r="F163" s="90">
        <v>36</v>
      </c>
      <c r="G163" s="50">
        <f t="shared" si="42"/>
        <v>1104</v>
      </c>
      <c r="H163" s="94">
        <v>36</v>
      </c>
      <c r="I163" s="55">
        <f t="shared" si="43"/>
        <v>650.256</v>
      </c>
      <c r="J163" s="54">
        <f t="shared" si="44"/>
        <v>72.35999999999999</v>
      </c>
      <c r="K163" s="63">
        <f t="shared" si="45"/>
        <v>722.616</v>
      </c>
      <c r="L163" s="193"/>
    </row>
    <row r="164" spans="1:12" ht="29.25" customHeight="1">
      <c r="A164" s="46" t="s">
        <v>1014</v>
      </c>
      <c r="B164" s="45" t="s">
        <v>754</v>
      </c>
      <c r="C164" s="69">
        <v>14198</v>
      </c>
      <c r="D164" s="75"/>
      <c r="E164" s="69">
        <v>15091</v>
      </c>
      <c r="F164" s="75">
        <v>36</v>
      </c>
      <c r="G164" s="50">
        <f t="shared" si="42"/>
        <v>893</v>
      </c>
      <c r="H164" s="99">
        <v>36</v>
      </c>
      <c r="I164" s="55">
        <f t="shared" si="43"/>
        <v>525.977</v>
      </c>
      <c r="J164" s="54">
        <f t="shared" si="44"/>
        <v>72.35999999999999</v>
      </c>
      <c r="K164" s="63">
        <f t="shared" si="45"/>
        <v>598.337</v>
      </c>
      <c r="L164" s="193"/>
    </row>
    <row r="165" spans="1:12" ht="29.25" customHeight="1">
      <c r="A165" s="189" t="s">
        <v>374</v>
      </c>
      <c r="B165" s="189"/>
      <c r="C165" s="70"/>
      <c r="D165" s="70"/>
      <c r="E165" s="71"/>
      <c r="F165" s="93"/>
      <c r="G165" s="51"/>
      <c r="H165" s="44"/>
      <c r="I165" s="64">
        <f>SUM(I155:I164)</f>
        <v>6695.752</v>
      </c>
      <c r="J165" s="64">
        <f>SUM(J155:J164)</f>
        <v>685.41</v>
      </c>
      <c r="K165" s="64">
        <f>SUM(K155:K164)</f>
        <v>7381.161999999998</v>
      </c>
      <c r="L165" s="193"/>
    </row>
    <row r="166" spans="1:12" ht="25.5">
      <c r="A166" s="155" t="s">
        <v>860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7"/>
    </row>
    <row r="167" spans="1:12" ht="24" customHeight="1">
      <c r="A167" s="157" t="s">
        <v>360</v>
      </c>
      <c r="B167" s="157"/>
      <c r="E167" s="196" t="s">
        <v>1146</v>
      </c>
      <c r="F167" s="197"/>
      <c r="G167" s="197"/>
      <c r="H167" s="197"/>
      <c r="J167" s="158"/>
      <c r="K167" s="158"/>
      <c r="L167" s="158"/>
    </row>
    <row r="168" spans="1:12" ht="29.25" customHeight="1">
      <c r="A168" s="194" t="s">
        <v>362</v>
      </c>
      <c r="B168" s="192" t="s">
        <v>363</v>
      </c>
      <c r="C168" s="185" t="s">
        <v>493</v>
      </c>
      <c r="D168" s="185"/>
      <c r="E168" s="195" t="s">
        <v>494</v>
      </c>
      <c r="F168" s="195"/>
      <c r="G168" s="190" t="s">
        <v>364</v>
      </c>
      <c r="H168" s="190"/>
      <c r="I168" s="191" t="s">
        <v>368</v>
      </c>
      <c r="J168" s="191"/>
      <c r="K168" s="191"/>
      <c r="L168" s="192" t="s">
        <v>369</v>
      </c>
    </row>
    <row r="169" spans="1:12" ht="29.25" customHeight="1">
      <c r="A169" s="194"/>
      <c r="B169" s="192"/>
      <c r="C169" s="15" t="s">
        <v>901</v>
      </c>
      <c r="D169" s="15" t="s">
        <v>902</v>
      </c>
      <c r="E169" s="73" t="s">
        <v>901</v>
      </c>
      <c r="F169" s="94" t="s">
        <v>902</v>
      </c>
      <c r="G169" s="48" t="s">
        <v>370</v>
      </c>
      <c r="H169" s="13" t="s">
        <v>371</v>
      </c>
      <c r="I169" s="62" t="s">
        <v>372</v>
      </c>
      <c r="J169" s="62" t="s">
        <v>373</v>
      </c>
      <c r="K169" s="62" t="s">
        <v>374</v>
      </c>
      <c r="L169" s="192"/>
    </row>
    <row r="170" spans="1:12" ht="29.25" customHeight="1">
      <c r="A170" s="46" t="s">
        <v>1015</v>
      </c>
      <c r="B170" s="45" t="s">
        <v>756</v>
      </c>
      <c r="C170" s="69">
        <v>33198</v>
      </c>
      <c r="D170" s="90" t="s">
        <v>1103</v>
      </c>
      <c r="E170" s="69">
        <v>35629</v>
      </c>
      <c r="F170" s="90">
        <v>36</v>
      </c>
      <c r="G170" s="50">
        <f>E170-C170</f>
        <v>2431</v>
      </c>
      <c r="H170" s="94">
        <v>36</v>
      </c>
      <c r="I170" s="55">
        <f>G170*0.589</f>
        <v>1431.859</v>
      </c>
      <c r="J170" s="54">
        <f>H170*2.01</f>
        <v>72.35999999999999</v>
      </c>
      <c r="K170" s="63">
        <f>I170+J170</f>
        <v>1504.2189999999998</v>
      </c>
      <c r="L170" s="193" t="s">
        <v>1300</v>
      </c>
    </row>
    <row r="171" spans="1:12" ht="29.25" customHeight="1">
      <c r="A171" s="46" t="s">
        <v>755</v>
      </c>
      <c r="B171" s="45" t="s">
        <v>757</v>
      </c>
      <c r="C171" s="69">
        <v>20822</v>
      </c>
      <c r="D171" s="90" t="s">
        <v>871</v>
      </c>
      <c r="E171" s="69">
        <v>22474</v>
      </c>
      <c r="F171" s="90">
        <v>36</v>
      </c>
      <c r="G171" s="50">
        <f aca="true" t="shared" si="46" ref="G171:H179">E171-C171</f>
        <v>1652</v>
      </c>
      <c r="H171" s="94">
        <v>36</v>
      </c>
      <c r="I171" s="55">
        <f aca="true" t="shared" si="47" ref="I171:I179">G171*0.589</f>
        <v>973.0279999999999</v>
      </c>
      <c r="J171" s="54">
        <f aca="true" t="shared" si="48" ref="J171:J179">H171*2.01</f>
        <v>72.35999999999999</v>
      </c>
      <c r="K171" s="63">
        <f aca="true" t="shared" si="49" ref="K171:K179">I171+J171</f>
        <v>1045.388</v>
      </c>
      <c r="L171" s="193"/>
    </row>
    <row r="172" spans="1:12" ht="29.25" customHeight="1">
      <c r="A172" s="46" t="s">
        <v>1016</v>
      </c>
      <c r="B172" s="45" t="s">
        <v>758</v>
      </c>
      <c r="C172" s="69">
        <v>17346</v>
      </c>
      <c r="D172" s="90" t="s">
        <v>1108</v>
      </c>
      <c r="E172" s="69">
        <v>17628</v>
      </c>
      <c r="F172" s="90">
        <v>18</v>
      </c>
      <c r="G172" s="50">
        <f t="shared" si="46"/>
        <v>282</v>
      </c>
      <c r="H172" s="94">
        <v>18</v>
      </c>
      <c r="I172" s="55">
        <f t="shared" si="47"/>
        <v>166.09799999999998</v>
      </c>
      <c r="J172" s="54">
        <f t="shared" si="48"/>
        <v>36.17999999999999</v>
      </c>
      <c r="K172" s="63">
        <f t="shared" si="49"/>
        <v>202.27799999999996</v>
      </c>
      <c r="L172" s="193"/>
    </row>
    <row r="173" spans="1:12" ht="29.25" customHeight="1">
      <c r="A173" s="46" t="s">
        <v>1017</v>
      </c>
      <c r="B173" s="45" t="s">
        <v>872</v>
      </c>
      <c r="C173" s="69" t="s">
        <v>1106</v>
      </c>
      <c r="D173" s="90"/>
      <c r="E173" s="69">
        <v>786</v>
      </c>
      <c r="F173" s="90">
        <v>18</v>
      </c>
      <c r="G173" s="50">
        <v>786</v>
      </c>
      <c r="H173" s="94">
        <v>18</v>
      </c>
      <c r="I173" s="55">
        <f t="shared" si="47"/>
        <v>462.95399999999995</v>
      </c>
      <c r="J173" s="54">
        <f t="shared" si="48"/>
        <v>36.17999999999999</v>
      </c>
      <c r="K173" s="63">
        <f t="shared" si="49"/>
        <v>499.13399999999996</v>
      </c>
      <c r="L173" s="193"/>
    </row>
    <row r="174" spans="1:12" ht="29.25" customHeight="1">
      <c r="A174" s="46" t="s">
        <v>1018</v>
      </c>
      <c r="B174" s="45" t="s">
        <v>760</v>
      </c>
      <c r="C174" s="69">
        <v>23935</v>
      </c>
      <c r="D174" s="75" t="s">
        <v>1107</v>
      </c>
      <c r="E174" s="69">
        <v>25208</v>
      </c>
      <c r="F174" s="75">
        <v>54</v>
      </c>
      <c r="G174" s="50">
        <f t="shared" si="46"/>
        <v>1273</v>
      </c>
      <c r="H174" s="99">
        <v>54</v>
      </c>
      <c r="I174" s="55">
        <f t="shared" si="47"/>
        <v>749.7969999999999</v>
      </c>
      <c r="J174" s="54">
        <f t="shared" si="48"/>
        <v>108.53999999999999</v>
      </c>
      <c r="K174" s="63">
        <f t="shared" si="49"/>
        <v>858.3369999999999</v>
      </c>
      <c r="L174" s="193"/>
    </row>
    <row r="175" spans="1:12" ht="29.25" customHeight="1">
      <c r="A175" s="46" t="s">
        <v>1019</v>
      </c>
      <c r="B175" s="45" t="s">
        <v>646</v>
      </c>
      <c r="C175" s="69">
        <v>13107</v>
      </c>
      <c r="D175" s="90" t="s">
        <v>1103</v>
      </c>
      <c r="E175" s="69">
        <v>13534</v>
      </c>
      <c r="F175" s="90">
        <v>36</v>
      </c>
      <c r="G175" s="50">
        <f t="shared" si="46"/>
        <v>427</v>
      </c>
      <c r="H175" s="94">
        <v>36</v>
      </c>
      <c r="I175" s="55">
        <f t="shared" si="47"/>
        <v>251.503</v>
      </c>
      <c r="J175" s="54">
        <f t="shared" si="48"/>
        <v>72.35999999999999</v>
      </c>
      <c r="K175" s="63">
        <f t="shared" si="49"/>
        <v>323.86299999999994</v>
      </c>
      <c r="L175" s="193"/>
    </row>
    <row r="176" spans="1:12" ht="29.25" customHeight="1">
      <c r="A176" s="46" t="s">
        <v>1020</v>
      </c>
      <c r="B176" s="45" t="s">
        <v>761</v>
      </c>
      <c r="C176" s="69">
        <v>18517</v>
      </c>
      <c r="D176" s="90" t="s">
        <v>1108</v>
      </c>
      <c r="E176" s="69">
        <v>19136</v>
      </c>
      <c r="F176" s="90">
        <v>18</v>
      </c>
      <c r="G176" s="50">
        <f t="shared" si="46"/>
        <v>619</v>
      </c>
      <c r="H176" s="94">
        <v>18</v>
      </c>
      <c r="I176" s="55">
        <f t="shared" si="47"/>
        <v>364.591</v>
      </c>
      <c r="J176" s="54">
        <f t="shared" si="48"/>
        <v>36.17999999999999</v>
      </c>
      <c r="K176" s="63">
        <f t="shared" si="49"/>
        <v>400.771</v>
      </c>
      <c r="L176" s="193"/>
    </row>
    <row r="177" spans="1:12" ht="29.25" customHeight="1">
      <c r="A177" s="46" t="s">
        <v>1021</v>
      </c>
      <c r="B177" s="45" t="s">
        <v>762</v>
      </c>
      <c r="C177" s="69">
        <v>30036</v>
      </c>
      <c r="D177" s="90" t="s">
        <v>1103</v>
      </c>
      <c r="E177" s="69">
        <v>31832</v>
      </c>
      <c r="F177" s="90">
        <v>36</v>
      </c>
      <c r="G177" s="50">
        <f t="shared" si="46"/>
        <v>1796</v>
      </c>
      <c r="H177" s="94">
        <v>36</v>
      </c>
      <c r="I177" s="55">
        <f t="shared" si="47"/>
        <v>1057.844</v>
      </c>
      <c r="J177" s="54">
        <f t="shared" si="48"/>
        <v>72.35999999999999</v>
      </c>
      <c r="K177" s="63">
        <f t="shared" si="49"/>
        <v>1130.204</v>
      </c>
      <c r="L177" s="193"/>
    </row>
    <row r="178" spans="1:12" ht="29.25" customHeight="1">
      <c r="A178" s="46" t="s">
        <v>1022</v>
      </c>
      <c r="B178" s="45" t="s">
        <v>763</v>
      </c>
      <c r="C178" s="69">
        <v>31939</v>
      </c>
      <c r="D178" s="90">
        <v>1511</v>
      </c>
      <c r="E178" s="69">
        <v>33018</v>
      </c>
      <c r="F178" s="90">
        <v>1528</v>
      </c>
      <c r="G178" s="50">
        <f t="shared" si="46"/>
        <v>1079</v>
      </c>
      <c r="H178" s="50">
        <f t="shared" si="46"/>
        <v>17</v>
      </c>
      <c r="I178" s="55">
        <f t="shared" si="47"/>
        <v>635.531</v>
      </c>
      <c r="J178" s="54">
        <f t="shared" si="48"/>
        <v>34.169999999999995</v>
      </c>
      <c r="K178" s="63">
        <f t="shared" si="49"/>
        <v>669.7009999999999</v>
      </c>
      <c r="L178" s="193"/>
    </row>
    <row r="179" spans="1:12" ht="29.25" customHeight="1">
      <c r="A179" s="46" t="s">
        <v>1023</v>
      </c>
      <c r="B179" s="45" t="s">
        <v>764</v>
      </c>
      <c r="C179" s="69">
        <v>23785</v>
      </c>
      <c r="D179" s="75"/>
      <c r="E179" s="69">
        <v>27519</v>
      </c>
      <c r="F179" s="75">
        <v>36</v>
      </c>
      <c r="G179" s="50">
        <f t="shared" si="46"/>
        <v>3734</v>
      </c>
      <c r="H179" s="99">
        <v>36</v>
      </c>
      <c r="I179" s="55">
        <f t="shared" si="47"/>
        <v>2199.326</v>
      </c>
      <c r="J179" s="54">
        <f t="shared" si="48"/>
        <v>72.35999999999999</v>
      </c>
      <c r="K179" s="63">
        <f t="shared" si="49"/>
        <v>2271.686</v>
      </c>
      <c r="L179" s="193"/>
    </row>
    <row r="180" spans="1:12" ht="29.25" customHeight="1">
      <c r="A180" s="189" t="s">
        <v>374</v>
      </c>
      <c r="B180" s="189"/>
      <c r="C180" s="70"/>
      <c r="D180" s="70"/>
      <c r="E180" s="71"/>
      <c r="F180" s="93"/>
      <c r="G180" s="51"/>
      <c r="H180" s="44"/>
      <c r="I180" s="64">
        <f>SUM(I170:I179)</f>
        <v>8292.530999999999</v>
      </c>
      <c r="J180" s="64">
        <f>SUM(J170:J179)</f>
        <v>613.05</v>
      </c>
      <c r="K180" s="64">
        <f>SUM(K170:K179)</f>
        <v>8905.581</v>
      </c>
      <c r="L180" s="193"/>
    </row>
    <row r="181" spans="1:12" ht="25.5">
      <c r="A181" s="155" t="s">
        <v>860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7"/>
    </row>
    <row r="182" spans="1:12" ht="24" customHeight="1">
      <c r="A182" s="157" t="s">
        <v>360</v>
      </c>
      <c r="B182" s="157"/>
      <c r="E182" s="196" t="s">
        <v>1146</v>
      </c>
      <c r="F182" s="197"/>
      <c r="G182" s="197"/>
      <c r="H182" s="197"/>
      <c r="J182" s="158"/>
      <c r="K182" s="158"/>
      <c r="L182" s="158"/>
    </row>
    <row r="183" spans="1:12" ht="29.25" customHeight="1">
      <c r="A183" s="194" t="s">
        <v>362</v>
      </c>
      <c r="B183" s="192" t="s">
        <v>363</v>
      </c>
      <c r="C183" s="185" t="s">
        <v>493</v>
      </c>
      <c r="D183" s="185"/>
      <c r="E183" s="195" t="s">
        <v>494</v>
      </c>
      <c r="F183" s="195"/>
      <c r="G183" s="190" t="s">
        <v>364</v>
      </c>
      <c r="H183" s="190"/>
      <c r="I183" s="191" t="s">
        <v>368</v>
      </c>
      <c r="J183" s="191"/>
      <c r="K183" s="191"/>
      <c r="L183" s="192" t="s">
        <v>369</v>
      </c>
    </row>
    <row r="184" spans="1:12" ht="29.25" customHeight="1">
      <c r="A184" s="194"/>
      <c r="B184" s="192"/>
      <c r="C184" s="15" t="s">
        <v>901</v>
      </c>
      <c r="D184" s="15" t="s">
        <v>902</v>
      </c>
      <c r="E184" s="73" t="s">
        <v>901</v>
      </c>
      <c r="F184" s="94" t="s">
        <v>902</v>
      </c>
      <c r="G184" s="48" t="s">
        <v>370</v>
      </c>
      <c r="H184" s="13" t="s">
        <v>371</v>
      </c>
      <c r="I184" s="62" t="s">
        <v>372</v>
      </c>
      <c r="J184" s="62" t="s">
        <v>373</v>
      </c>
      <c r="K184" s="62" t="s">
        <v>374</v>
      </c>
      <c r="L184" s="192"/>
    </row>
    <row r="185" spans="1:12" ht="29.25" customHeight="1">
      <c r="A185" s="46" t="s">
        <v>1024</v>
      </c>
      <c r="B185" s="45" t="s">
        <v>765</v>
      </c>
      <c r="C185" s="69">
        <v>29768</v>
      </c>
      <c r="D185" s="90">
        <v>36</v>
      </c>
      <c r="E185" s="69">
        <v>31192</v>
      </c>
      <c r="F185" s="90">
        <v>36</v>
      </c>
      <c r="G185" s="50">
        <f>E185-C185</f>
        <v>1424</v>
      </c>
      <c r="H185" s="4" t="s">
        <v>1252</v>
      </c>
      <c r="I185" s="55">
        <f>G185*0.589</f>
        <v>838.736</v>
      </c>
      <c r="J185" s="54">
        <f>H185*2.01</f>
        <v>72.35999999999999</v>
      </c>
      <c r="K185" s="63">
        <f>I185+J185</f>
        <v>911.096</v>
      </c>
      <c r="L185" s="193" t="s">
        <v>1300</v>
      </c>
    </row>
    <row r="186" spans="1:12" ht="29.25" customHeight="1">
      <c r="A186" s="46" t="s">
        <v>499</v>
      </c>
      <c r="B186" s="45" t="s">
        <v>382</v>
      </c>
      <c r="C186" s="69">
        <v>12243</v>
      </c>
      <c r="D186" s="90">
        <v>2232</v>
      </c>
      <c r="E186" s="69">
        <v>12762</v>
      </c>
      <c r="F186" s="90">
        <v>2271</v>
      </c>
      <c r="G186" s="50">
        <f aca="true" t="shared" si="50" ref="G186:H194">E186-C186</f>
        <v>519</v>
      </c>
      <c r="H186" s="50">
        <f t="shared" si="50"/>
        <v>39</v>
      </c>
      <c r="I186" s="55">
        <f aca="true" t="shared" si="51" ref="I186:I194">G186*0.589</f>
        <v>305.691</v>
      </c>
      <c r="J186" s="54">
        <f aca="true" t="shared" si="52" ref="J186:J194">H186*2.01</f>
        <v>78.38999999999999</v>
      </c>
      <c r="K186" s="63">
        <f aca="true" t="shared" si="53" ref="K186:K194">I186+J186</f>
        <v>384.08099999999996</v>
      </c>
      <c r="L186" s="193"/>
    </row>
    <row r="187" spans="1:12" ht="29.25" customHeight="1">
      <c r="A187" s="46" t="s">
        <v>1025</v>
      </c>
      <c r="B187" s="45" t="s">
        <v>766</v>
      </c>
      <c r="C187" s="69">
        <v>30160</v>
      </c>
      <c r="D187" s="90">
        <v>692</v>
      </c>
      <c r="E187" s="69">
        <v>31586</v>
      </c>
      <c r="F187" s="90">
        <v>728</v>
      </c>
      <c r="G187" s="50">
        <f t="shared" si="50"/>
        <v>1426</v>
      </c>
      <c r="H187" s="50">
        <f t="shared" si="50"/>
        <v>36</v>
      </c>
      <c r="I187" s="55">
        <f t="shared" si="51"/>
        <v>839.914</v>
      </c>
      <c r="J187" s="54">
        <f t="shared" si="52"/>
        <v>72.35999999999999</v>
      </c>
      <c r="K187" s="63">
        <f t="shared" si="53"/>
        <v>912.274</v>
      </c>
      <c r="L187" s="193"/>
    </row>
    <row r="188" spans="1:12" ht="29.25" customHeight="1">
      <c r="A188" s="46" t="s">
        <v>1026</v>
      </c>
      <c r="B188" s="45" t="s">
        <v>767</v>
      </c>
      <c r="C188" s="69">
        <v>9378</v>
      </c>
      <c r="D188" s="90">
        <v>1089</v>
      </c>
      <c r="E188" s="69">
        <v>10056</v>
      </c>
      <c r="F188" s="90">
        <v>1117</v>
      </c>
      <c r="G188" s="50">
        <f t="shared" si="50"/>
        <v>678</v>
      </c>
      <c r="H188" s="50">
        <f t="shared" si="50"/>
        <v>28</v>
      </c>
      <c r="I188" s="55">
        <f t="shared" si="51"/>
        <v>399.342</v>
      </c>
      <c r="J188" s="54">
        <f t="shared" si="52"/>
        <v>56.279999999999994</v>
      </c>
      <c r="K188" s="63">
        <f t="shared" si="53"/>
        <v>455.62199999999996</v>
      </c>
      <c r="L188" s="193"/>
    </row>
    <row r="189" spans="1:12" ht="29.25" customHeight="1">
      <c r="A189" s="46" t="s">
        <v>1027</v>
      </c>
      <c r="B189" s="45" t="s">
        <v>768</v>
      </c>
      <c r="C189" s="69">
        <v>8066</v>
      </c>
      <c r="D189" s="75">
        <v>2736</v>
      </c>
      <c r="E189" s="69">
        <v>10023</v>
      </c>
      <c r="F189" s="75">
        <v>2767</v>
      </c>
      <c r="G189" s="50">
        <f t="shared" si="50"/>
        <v>1957</v>
      </c>
      <c r="H189" s="50">
        <f t="shared" si="50"/>
        <v>31</v>
      </c>
      <c r="I189" s="55">
        <f t="shared" si="51"/>
        <v>1152.673</v>
      </c>
      <c r="J189" s="54">
        <f t="shared" si="52"/>
        <v>62.309999999999995</v>
      </c>
      <c r="K189" s="63">
        <f t="shared" si="53"/>
        <v>1214.983</v>
      </c>
      <c r="L189" s="193"/>
    </row>
    <row r="190" spans="1:12" ht="29.25" customHeight="1">
      <c r="A190" s="46" t="s">
        <v>1028</v>
      </c>
      <c r="B190" s="45" t="s">
        <v>769</v>
      </c>
      <c r="C190" s="69">
        <v>13270</v>
      </c>
      <c r="D190" s="90">
        <v>1612</v>
      </c>
      <c r="E190" s="69">
        <v>13602</v>
      </c>
      <c r="F190" s="90">
        <v>1639</v>
      </c>
      <c r="G190" s="50">
        <f t="shared" si="50"/>
        <v>332</v>
      </c>
      <c r="H190" s="50">
        <f t="shared" si="50"/>
        <v>27</v>
      </c>
      <c r="I190" s="55">
        <f t="shared" si="51"/>
        <v>195.548</v>
      </c>
      <c r="J190" s="54">
        <f t="shared" si="52"/>
        <v>54.269999999999996</v>
      </c>
      <c r="K190" s="63">
        <f t="shared" si="53"/>
        <v>249.81799999999998</v>
      </c>
      <c r="L190" s="193"/>
    </row>
    <row r="191" spans="1:12" ht="29.25" customHeight="1">
      <c r="A191" s="46" t="s">
        <v>1029</v>
      </c>
      <c r="B191" s="45" t="s">
        <v>770</v>
      </c>
      <c r="C191" s="69">
        <v>14235</v>
      </c>
      <c r="D191" s="90">
        <v>36</v>
      </c>
      <c r="E191" s="69">
        <v>14838</v>
      </c>
      <c r="F191" s="90">
        <v>36</v>
      </c>
      <c r="G191" s="50">
        <f t="shared" si="50"/>
        <v>603</v>
      </c>
      <c r="H191" s="4" t="s">
        <v>1250</v>
      </c>
      <c r="I191" s="55">
        <f t="shared" si="51"/>
        <v>355.167</v>
      </c>
      <c r="J191" s="54">
        <f t="shared" si="52"/>
        <v>72.35999999999999</v>
      </c>
      <c r="K191" s="63">
        <f t="shared" si="53"/>
        <v>427.52699999999993</v>
      </c>
      <c r="L191" s="193"/>
    </row>
    <row r="192" spans="1:12" ht="29.25" customHeight="1">
      <c r="A192" s="46" t="s">
        <v>1030</v>
      </c>
      <c r="B192" s="45" t="s">
        <v>771</v>
      </c>
      <c r="C192" s="69">
        <v>7627</v>
      </c>
      <c r="D192" s="90">
        <v>18</v>
      </c>
      <c r="E192" s="69">
        <v>9067</v>
      </c>
      <c r="F192" s="90">
        <v>18</v>
      </c>
      <c r="G192" s="50">
        <f t="shared" si="50"/>
        <v>1440</v>
      </c>
      <c r="H192" s="4" t="s">
        <v>1251</v>
      </c>
      <c r="I192" s="55">
        <f t="shared" si="51"/>
        <v>848.16</v>
      </c>
      <c r="J192" s="54">
        <f t="shared" si="52"/>
        <v>36.17999999999999</v>
      </c>
      <c r="K192" s="63">
        <f t="shared" si="53"/>
        <v>884.3399999999999</v>
      </c>
      <c r="L192" s="193"/>
    </row>
    <row r="193" spans="1:12" ht="29.25" customHeight="1">
      <c r="A193" s="46" t="s">
        <v>1031</v>
      </c>
      <c r="B193" s="45" t="s">
        <v>772</v>
      </c>
      <c r="C193" s="69">
        <v>36733</v>
      </c>
      <c r="D193" s="90">
        <v>3031</v>
      </c>
      <c r="E193" s="69">
        <v>38655</v>
      </c>
      <c r="F193" s="90">
        <v>3062</v>
      </c>
      <c r="G193" s="50">
        <f t="shared" si="50"/>
        <v>1922</v>
      </c>
      <c r="H193" s="50">
        <f t="shared" si="50"/>
        <v>31</v>
      </c>
      <c r="I193" s="55">
        <f t="shared" si="51"/>
        <v>1132.058</v>
      </c>
      <c r="J193" s="54">
        <f t="shared" si="52"/>
        <v>62.309999999999995</v>
      </c>
      <c r="K193" s="63">
        <f t="shared" si="53"/>
        <v>1194.368</v>
      </c>
      <c r="L193" s="193"/>
    </row>
    <row r="194" spans="1:12" ht="29.25" customHeight="1">
      <c r="A194" s="46" t="s">
        <v>1032</v>
      </c>
      <c r="B194" s="45" t="s">
        <v>773</v>
      </c>
      <c r="C194" s="69">
        <v>33790</v>
      </c>
      <c r="D194" s="75">
        <v>36</v>
      </c>
      <c r="E194" s="69">
        <v>35177</v>
      </c>
      <c r="F194" s="75">
        <v>36</v>
      </c>
      <c r="G194" s="50">
        <f t="shared" si="50"/>
        <v>1387</v>
      </c>
      <c r="H194" s="4" t="s">
        <v>1250</v>
      </c>
      <c r="I194" s="55">
        <f t="shared" si="51"/>
        <v>816.943</v>
      </c>
      <c r="J194" s="54">
        <f t="shared" si="52"/>
        <v>72.35999999999999</v>
      </c>
      <c r="K194" s="63">
        <f t="shared" si="53"/>
        <v>889.303</v>
      </c>
      <c r="L194" s="193"/>
    </row>
    <row r="195" spans="1:12" ht="29.25" customHeight="1">
      <c r="A195" s="189" t="s">
        <v>374</v>
      </c>
      <c r="B195" s="189"/>
      <c r="C195" s="70"/>
      <c r="D195" s="70"/>
      <c r="E195" s="71"/>
      <c r="F195" s="93"/>
      <c r="G195" s="51"/>
      <c r="H195" s="44"/>
      <c r="I195" s="64">
        <f>SUM(I185:I194)</f>
        <v>6884.232</v>
      </c>
      <c r="J195" s="64">
        <f>SUM(J185:J194)</f>
        <v>639.18</v>
      </c>
      <c r="K195" s="64">
        <f>SUM(K185:K194)</f>
        <v>7523.412</v>
      </c>
      <c r="L195" s="193"/>
    </row>
    <row r="196" spans="1:12" ht="25.5">
      <c r="A196" s="155" t="s">
        <v>860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7"/>
    </row>
    <row r="197" spans="1:12" ht="24" customHeight="1">
      <c r="A197" s="157" t="s">
        <v>360</v>
      </c>
      <c r="B197" s="157"/>
      <c r="E197" s="196" t="s">
        <v>1146</v>
      </c>
      <c r="F197" s="197"/>
      <c r="G197" s="197"/>
      <c r="H197" s="197"/>
      <c r="J197" s="158"/>
      <c r="K197" s="158"/>
      <c r="L197" s="158"/>
    </row>
    <row r="198" spans="1:12" ht="29.25" customHeight="1">
      <c r="A198" s="194" t="s">
        <v>362</v>
      </c>
      <c r="B198" s="192" t="s">
        <v>363</v>
      </c>
      <c r="C198" s="185" t="s">
        <v>493</v>
      </c>
      <c r="D198" s="185"/>
      <c r="E198" s="195" t="s">
        <v>494</v>
      </c>
      <c r="F198" s="195"/>
      <c r="G198" s="190" t="s">
        <v>364</v>
      </c>
      <c r="H198" s="190"/>
      <c r="I198" s="191" t="s">
        <v>368</v>
      </c>
      <c r="J198" s="191"/>
      <c r="K198" s="191"/>
      <c r="L198" s="192" t="s">
        <v>369</v>
      </c>
    </row>
    <row r="199" spans="1:12" ht="29.25" customHeight="1">
      <c r="A199" s="194"/>
      <c r="B199" s="192"/>
      <c r="C199" s="15" t="s">
        <v>901</v>
      </c>
      <c r="D199" s="15" t="s">
        <v>902</v>
      </c>
      <c r="E199" s="73" t="s">
        <v>901</v>
      </c>
      <c r="F199" s="94" t="s">
        <v>902</v>
      </c>
      <c r="G199" s="48" t="s">
        <v>370</v>
      </c>
      <c r="H199" s="13" t="s">
        <v>371</v>
      </c>
      <c r="I199" s="62" t="s">
        <v>372</v>
      </c>
      <c r="J199" s="62" t="s">
        <v>373</v>
      </c>
      <c r="K199" s="62" t="s">
        <v>374</v>
      </c>
      <c r="L199" s="192"/>
    </row>
    <row r="200" spans="1:12" ht="29.25" customHeight="1">
      <c r="A200" s="46" t="s">
        <v>1033</v>
      </c>
      <c r="B200" s="45" t="s">
        <v>774</v>
      </c>
      <c r="C200" s="69">
        <v>11703</v>
      </c>
      <c r="D200" s="90">
        <v>36</v>
      </c>
      <c r="E200" s="69">
        <v>12796</v>
      </c>
      <c r="F200" s="90">
        <v>36</v>
      </c>
      <c r="G200" s="50">
        <f aca="true" t="shared" si="54" ref="G200:H209">E200-C200</f>
        <v>1093</v>
      </c>
      <c r="H200" s="4" t="s">
        <v>1250</v>
      </c>
      <c r="I200" s="55">
        <f>G200*0.589</f>
        <v>643.7769999999999</v>
      </c>
      <c r="J200" s="54">
        <f>H200*2.01</f>
        <v>72.35999999999999</v>
      </c>
      <c r="K200" s="63">
        <f>I200+J200</f>
        <v>716.137</v>
      </c>
      <c r="L200" s="193" t="s">
        <v>1300</v>
      </c>
    </row>
    <row r="201" spans="1:12" ht="29.25" customHeight="1">
      <c r="A201" s="46" t="s">
        <v>347</v>
      </c>
      <c r="B201" s="45" t="s">
        <v>775</v>
      </c>
      <c r="C201" s="69">
        <v>18614</v>
      </c>
      <c r="D201" s="90">
        <v>1915</v>
      </c>
      <c r="E201" s="69">
        <v>19182</v>
      </c>
      <c r="F201" s="90">
        <v>1945</v>
      </c>
      <c r="G201" s="50">
        <f t="shared" si="54"/>
        <v>568</v>
      </c>
      <c r="H201" s="50">
        <f t="shared" si="54"/>
        <v>30</v>
      </c>
      <c r="I201" s="55">
        <f aca="true" t="shared" si="55" ref="I201:I209">G201*0.589</f>
        <v>334.55199999999996</v>
      </c>
      <c r="J201" s="54">
        <f aca="true" t="shared" si="56" ref="J201:J209">H201*2.01</f>
        <v>60.3</v>
      </c>
      <c r="K201" s="63">
        <f aca="true" t="shared" si="57" ref="K201:K209">I201+J201</f>
        <v>394.852</v>
      </c>
      <c r="L201" s="193"/>
    </row>
    <row r="202" spans="1:12" ht="29.25" customHeight="1">
      <c r="A202" s="46" t="s">
        <v>1034</v>
      </c>
      <c r="B202" s="45" t="s">
        <v>776</v>
      </c>
      <c r="C202" s="69">
        <v>30028</v>
      </c>
      <c r="D202" s="90">
        <v>1412</v>
      </c>
      <c r="E202" s="69">
        <v>32401</v>
      </c>
      <c r="F202" s="90">
        <v>1463</v>
      </c>
      <c r="G202" s="50">
        <f t="shared" si="54"/>
        <v>2373</v>
      </c>
      <c r="H202" s="50">
        <f t="shared" si="54"/>
        <v>51</v>
      </c>
      <c r="I202" s="55">
        <f t="shared" si="55"/>
        <v>1397.697</v>
      </c>
      <c r="J202" s="54">
        <f t="shared" si="56"/>
        <v>102.50999999999999</v>
      </c>
      <c r="K202" s="63">
        <f t="shared" si="57"/>
        <v>1500.2069999999999</v>
      </c>
      <c r="L202" s="193"/>
    </row>
    <row r="203" spans="1:12" ht="29.25" customHeight="1">
      <c r="A203" s="46" t="s">
        <v>1035</v>
      </c>
      <c r="B203" s="45" t="s">
        <v>777</v>
      </c>
      <c r="C203" s="69">
        <v>28828</v>
      </c>
      <c r="D203" s="90">
        <v>1408</v>
      </c>
      <c r="E203" s="69">
        <v>31454</v>
      </c>
      <c r="F203" s="90">
        <v>1445</v>
      </c>
      <c r="G203" s="50">
        <f t="shared" si="54"/>
        <v>2626</v>
      </c>
      <c r="H203" s="50">
        <f t="shared" si="54"/>
        <v>37</v>
      </c>
      <c r="I203" s="55">
        <f t="shared" si="55"/>
        <v>1546.714</v>
      </c>
      <c r="J203" s="54">
        <f t="shared" si="56"/>
        <v>74.36999999999999</v>
      </c>
      <c r="K203" s="63">
        <f t="shared" si="57"/>
        <v>1621.0839999999998</v>
      </c>
      <c r="L203" s="193"/>
    </row>
    <row r="204" spans="1:12" ht="29.25" customHeight="1">
      <c r="A204" s="46" t="s">
        <v>1036</v>
      </c>
      <c r="B204" s="45" t="s">
        <v>778</v>
      </c>
      <c r="C204" s="69">
        <v>18801</v>
      </c>
      <c r="D204" s="75">
        <v>2318</v>
      </c>
      <c r="E204" s="69">
        <v>19849</v>
      </c>
      <c r="F204" s="75">
        <v>2350</v>
      </c>
      <c r="G204" s="50">
        <f t="shared" si="54"/>
        <v>1048</v>
      </c>
      <c r="H204" s="50">
        <f t="shared" si="54"/>
        <v>32</v>
      </c>
      <c r="I204" s="55">
        <f t="shared" si="55"/>
        <v>617.2719999999999</v>
      </c>
      <c r="J204" s="54">
        <f t="shared" si="56"/>
        <v>64.32</v>
      </c>
      <c r="K204" s="63">
        <f t="shared" si="57"/>
        <v>681.5919999999999</v>
      </c>
      <c r="L204" s="193"/>
    </row>
    <row r="205" spans="1:12" ht="29.25" customHeight="1">
      <c r="A205" s="46" t="s">
        <v>1037</v>
      </c>
      <c r="B205" s="45" t="s">
        <v>779</v>
      </c>
      <c r="C205" s="69">
        <v>17203</v>
      </c>
      <c r="D205" s="90">
        <v>36</v>
      </c>
      <c r="E205" s="69">
        <v>18630</v>
      </c>
      <c r="F205" s="90">
        <v>36</v>
      </c>
      <c r="G205" s="50">
        <f t="shared" si="54"/>
        <v>1427</v>
      </c>
      <c r="H205" s="94">
        <v>36</v>
      </c>
      <c r="I205" s="55">
        <f t="shared" si="55"/>
        <v>840.5029999999999</v>
      </c>
      <c r="J205" s="54">
        <f t="shared" si="56"/>
        <v>72.35999999999999</v>
      </c>
      <c r="K205" s="63">
        <f t="shared" si="57"/>
        <v>912.8629999999999</v>
      </c>
      <c r="L205" s="193"/>
    </row>
    <row r="206" spans="1:12" ht="29.25" customHeight="1">
      <c r="A206" s="46" t="s">
        <v>1038</v>
      </c>
      <c r="B206" s="45" t="s">
        <v>780</v>
      </c>
      <c r="C206" s="69">
        <v>12309</v>
      </c>
      <c r="D206" s="90">
        <v>36</v>
      </c>
      <c r="E206" s="69">
        <v>12915</v>
      </c>
      <c r="F206" s="90">
        <v>36</v>
      </c>
      <c r="G206" s="50">
        <f t="shared" si="54"/>
        <v>606</v>
      </c>
      <c r="H206" s="94">
        <v>36</v>
      </c>
      <c r="I206" s="55">
        <f t="shared" si="55"/>
        <v>356.93399999999997</v>
      </c>
      <c r="J206" s="54">
        <f t="shared" si="56"/>
        <v>72.35999999999999</v>
      </c>
      <c r="K206" s="63">
        <f t="shared" si="57"/>
        <v>429.294</v>
      </c>
      <c r="L206" s="193"/>
    </row>
    <row r="207" spans="1:12" ht="29.25" customHeight="1">
      <c r="A207" s="46" t="s">
        <v>1039</v>
      </c>
      <c r="B207" s="45" t="s">
        <v>781</v>
      </c>
      <c r="C207" s="69">
        <v>11210</v>
      </c>
      <c r="D207" s="90">
        <v>36</v>
      </c>
      <c r="E207" s="69">
        <v>11853</v>
      </c>
      <c r="F207" s="90">
        <v>36</v>
      </c>
      <c r="G207" s="50">
        <f t="shared" si="54"/>
        <v>643</v>
      </c>
      <c r="H207" s="94">
        <v>36</v>
      </c>
      <c r="I207" s="55">
        <f t="shared" si="55"/>
        <v>378.727</v>
      </c>
      <c r="J207" s="54">
        <f t="shared" si="56"/>
        <v>72.35999999999999</v>
      </c>
      <c r="K207" s="63">
        <f t="shared" si="57"/>
        <v>451.087</v>
      </c>
      <c r="L207" s="193"/>
    </row>
    <row r="208" spans="1:12" ht="29.25" customHeight="1">
      <c r="A208" s="46" t="s">
        <v>1040</v>
      </c>
      <c r="B208" s="45" t="s">
        <v>782</v>
      </c>
      <c r="C208" s="69">
        <v>29994</v>
      </c>
      <c r="D208" s="90">
        <v>36</v>
      </c>
      <c r="E208" s="69">
        <v>31152</v>
      </c>
      <c r="F208" s="90">
        <v>36</v>
      </c>
      <c r="G208" s="50">
        <f t="shared" si="54"/>
        <v>1158</v>
      </c>
      <c r="H208" s="94">
        <v>36</v>
      </c>
      <c r="I208" s="55">
        <f t="shared" si="55"/>
        <v>682.062</v>
      </c>
      <c r="J208" s="54">
        <f t="shared" si="56"/>
        <v>72.35999999999999</v>
      </c>
      <c r="K208" s="63">
        <f t="shared" si="57"/>
        <v>754.422</v>
      </c>
      <c r="L208" s="193"/>
    </row>
    <row r="209" spans="1:12" ht="29.25" customHeight="1">
      <c r="A209" s="46" t="s">
        <v>1041</v>
      </c>
      <c r="B209" s="45" t="s">
        <v>783</v>
      </c>
      <c r="C209" s="69">
        <v>36862</v>
      </c>
      <c r="D209" s="75">
        <v>1373</v>
      </c>
      <c r="E209" s="69">
        <v>37716</v>
      </c>
      <c r="F209" s="75">
        <v>1401</v>
      </c>
      <c r="G209" s="50">
        <f t="shared" si="54"/>
        <v>854</v>
      </c>
      <c r="H209" s="50">
        <f t="shared" si="54"/>
        <v>28</v>
      </c>
      <c r="I209" s="55">
        <f t="shared" si="55"/>
        <v>503.006</v>
      </c>
      <c r="J209" s="54">
        <f t="shared" si="56"/>
        <v>56.279999999999994</v>
      </c>
      <c r="K209" s="63">
        <f t="shared" si="57"/>
        <v>559.286</v>
      </c>
      <c r="L209" s="193"/>
    </row>
    <row r="210" spans="1:12" ht="29.25" customHeight="1">
      <c r="A210" s="189" t="s">
        <v>374</v>
      </c>
      <c r="B210" s="189"/>
      <c r="C210" s="70"/>
      <c r="D210" s="70"/>
      <c r="E210" s="71"/>
      <c r="F210" s="93"/>
      <c r="G210" s="51"/>
      <c r="H210" s="44"/>
      <c r="I210" s="64">
        <f>SUM(I200:I209)</f>
        <v>7301.244</v>
      </c>
      <c r="J210" s="64">
        <f>SUM(J200:J209)</f>
        <v>719.5799999999999</v>
      </c>
      <c r="K210" s="64">
        <f>SUM(K200:K209)</f>
        <v>8020.8240000000005</v>
      </c>
      <c r="L210" s="193"/>
    </row>
    <row r="211" spans="1:12" ht="25.5">
      <c r="A211" s="155" t="s">
        <v>860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7"/>
    </row>
    <row r="212" spans="1:12" ht="24" customHeight="1">
      <c r="A212" s="157" t="s">
        <v>360</v>
      </c>
      <c r="B212" s="157"/>
      <c r="E212" s="196" t="s">
        <v>1146</v>
      </c>
      <c r="F212" s="197"/>
      <c r="G212" s="197"/>
      <c r="H212" s="197"/>
      <c r="J212" s="158"/>
      <c r="K212" s="158"/>
      <c r="L212" s="158"/>
    </row>
    <row r="213" spans="1:12" ht="29.25" customHeight="1">
      <c r="A213" s="194" t="s">
        <v>362</v>
      </c>
      <c r="B213" s="192" t="s">
        <v>363</v>
      </c>
      <c r="C213" s="185" t="s">
        <v>493</v>
      </c>
      <c r="D213" s="185"/>
      <c r="E213" s="195" t="s">
        <v>494</v>
      </c>
      <c r="F213" s="195"/>
      <c r="G213" s="190" t="s">
        <v>364</v>
      </c>
      <c r="H213" s="190"/>
      <c r="I213" s="191" t="s">
        <v>368</v>
      </c>
      <c r="J213" s="191"/>
      <c r="K213" s="191"/>
      <c r="L213" s="192" t="s">
        <v>369</v>
      </c>
    </row>
    <row r="214" spans="1:12" ht="29.25" customHeight="1">
      <c r="A214" s="194"/>
      <c r="B214" s="192"/>
      <c r="C214" s="15" t="s">
        <v>901</v>
      </c>
      <c r="D214" s="15" t="s">
        <v>902</v>
      </c>
      <c r="E214" s="73" t="s">
        <v>901</v>
      </c>
      <c r="F214" s="94" t="s">
        <v>902</v>
      </c>
      <c r="G214" s="48" t="s">
        <v>370</v>
      </c>
      <c r="H214" s="13" t="s">
        <v>371</v>
      </c>
      <c r="I214" s="62" t="s">
        <v>372</v>
      </c>
      <c r="J214" s="62" t="s">
        <v>373</v>
      </c>
      <c r="K214" s="62" t="s">
        <v>374</v>
      </c>
      <c r="L214" s="192"/>
    </row>
    <row r="215" spans="1:12" ht="29.25" customHeight="1">
      <c r="A215" s="46" t="s">
        <v>1042</v>
      </c>
      <c r="B215" s="45" t="s">
        <v>784</v>
      </c>
      <c r="C215" s="69">
        <v>19176</v>
      </c>
      <c r="D215" s="90">
        <v>36</v>
      </c>
      <c r="E215" s="69">
        <v>20401</v>
      </c>
      <c r="F215" s="90">
        <v>36</v>
      </c>
      <c r="G215" s="50">
        <f aca="true" t="shared" si="58" ref="G215:G224">E215-C215</f>
        <v>1225</v>
      </c>
      <c r="H215" s="50">
        <v>36</v>
      </c>
      <c r="I215" s="55">
        <f>G215*0.589</f>
        <v>721.525</v>
      </c>
      <c r="J215" s="54">
        <f>H215*2.01</f>
        <v>72.35999999999999</v>
      </c>
      <c r="K215" s="63">
        <f>I215+J215</f>
        <v>793.885</v>
      </c>
      <c r="L215" s="193" t="s">
        <v>1300</v>
      </c>
    </row>
    <row r="216" spans="1:12" ht="29.25" customHeight="1">
      <c r="A216" s="46" t="s">
        <v>516</v>
      </c>
      <c r="B216" s="45" t="s">
        <v>785</v>
      </c>
      <c r="C216" s="69">
        <v>3948</v>
      </c>
      <c r="D216" s="90">
        <v>18</v>
      </c>
      <c r="E216" s="69">
        <v>4379</v>
      </c>
      <c r="F216" s="90">
        <v>18</v>
      </c>
      <c r="G216" s="50">
        <f t="shared" si="58"/>
        <v>431</v>
      </c>
      <c r="H216" s="50">
        <v>18</v>
      </c>
      <c r="I216" s="55">
        <f aca="true" t="shared" si="59" ref="I216:I224">G216*0.589</f>
        <v>253.85899999999998</v>
      </c>
      <c r="J216" s="54">
        <f aca="true" t="shared" si="60" ref="J216:J224">H216*2.01</f>
        <v>36.17999999999999</v>
      </c>
      <c r="K216" s="63">
        <f aca="true" t="shared" si="61" ref="K216:K224">I216+J216</f>
        <v>290.039</v>
      </c>
      <c r="L216" s="193"/>
    </row>
    <row r="217" spans="1:12" ht="29.25" customHeight="1">
      <c r="A217" s="46" t="s">
        <v>1043</v>
      </c>
      <c r="B217" s="45" t="s">
        <v>786</v>
      </c>
      <c r="C217" s="69">
        <v>14799</v>
      </c>
      <c r="D217" s="90">
        <v>0</v>
      </c>
      <c r="E217" s="69">
        <v>14807</v>
      </c>
      <c r="F217" s="90">
        <v>0</v>
      </c>
      <c r="G217" s="50">
        <f t="shared" si="58"/>
        <v>8</v>
      </c>
      <c r="H217" s="50">
        <f aca="true" t="shared" si="62" ref="H217:H222">F217-D217</f>
        <v>0</v>
      </c>
      <c r="I217" s="55">
        <f t="shared" si="59"/>
        <v>4.712</v>
      </c>
      <c r="J217" s="54">
        <f t="shared" si="60"/>
        <v>0</v>
      </c>
      <c r="K217" s="63">
        <f t="shared" si="61"/>
        <v>4.712</v>
      </c>
      <c r="L217" s="193"/>
    </row>
    <row r="218" spans="1:12" ht="29.25" customHeight="1">
      <c r="A218" s="46" t="s">
        <v>1044</v>
      </c>
      <c r="B218" s="45" t="s">
        <v>787</v>
      </c>
      <c r="C218" s="69">
        <v>1381</v>
      </c>
      <c r="D218" s="90">
        <v>264</v>
      </c>
      <c r="E218" s="69">
        <v>1683</v>
      </c>
      <c r="F218" s="90">
        <v>277</v>
      </c>
      <c r="G218" s="50">
        <f t="shared" si="58"/>
        <v>302</v>
      </c>
      <c r="H218" s="50">
        <f t="shared" si="62"/>
        <v>13</v>
      </c>
      <c r="I218" s="55">
        <f t="shared" si="59"/>
        <v>177.878</v>
      </c>
      <c r="J218" s="54">
        <f t="shared" si="60"/>
        <v>26.129999999999995</v>
      </c>
      <c r="K218" s="63">
        <f t="shared" si="61"/>
        <v>204.00799999999998</v>
      </c>
      <c r="L218" s="193"/>
    </row>
    <row r="219" spans="1:12" ht="29.25" customHeight="1">
      <c r="A219" s="46" t="s">
        <v>1045</v>
      </c>
      <c r="B219" s="45" t="s">
        <v>788</v>
      </c>
      <c r="C219" s="69">
        <v>28485</v>
      </c>
      <c r="D219" s="75">
        <v>5</v>
      </c>
      <c r="E219" s="69">
        <v>29073</v>
      </c>
      <c r="F219" s="75">
        <v>5</v>
      </c>
      <c r="G219" s="50">
        <f t="shared" si="58"/>
        <v>588</v>
      </c>
      <c r="H219" s="50">
        <f t="shared" si="62"/>
        <v>0</v>
      </c>
      <c r="I219" s="55">
        <f t="shared" si="59"/>
        <v>346.332</v>
      </c>
      <c r="J219" s="54">
        <f t="shared" si="60"/>
        <v>0</v>
      </c>
      <c r="K219" s="63">
        <f t="shared" si="61"/>
        <v>346.332</v>
      </c>
      <c r="L219" s="193"/>
    </row>
    <row r="220" spans="1:12" ht="29.25" customHeight="1">
      <c r="A220" s="46" t="s">
        <v>1046</v>
      </c>
      <c r="B220" s="45" t="s">
        <v>789</v>
      </c>
      <c r="C220" s="69">
        <v>14424</v>
      </c>
      <c r="D220" s="90">
        <v>2165</v>
      </c>
      <c r="E220" s="69">
        <v>15793</v>
      </c>
      <c r="F220" s="90">
        <v>2208</v>
      </c>
      <c r="G220" s="50">
        <f t="shared" si="58"/>
        <v>1369</v>
      </c>
      <c r="H220" s="50">
        <f t="shared" si="62"/>
        <v>43</v>
      </c>
      <c r="I220" s="55">
        <f t="shared" si="59"/>
        <v>806.341</v>
      </c>
      <c r="J220" s="54">
        <f t="shared" si="60"/>
        <v>86.42999999999999</v>
      </c>
      <c r="K220" s="63">
        <f t="shared" si="61"/>
        <v>892.771</v>
      </c>
      <c r="L220" s="193"/>
    </row>
    <row r="221" spans="1:12" ht="29.25" customHeight="1">
      <c r="A221" s="46" t="s">
        <v>1047</v>
      </c>
      <c r="B221" s="45" t="s">
        <v>790</v>
      </c>
      <c r="C221" s="69">
        <v>14901</v>
      </c>
      <c r="D221" s="90">
        <v>1468</v>
      </c>
      <c r="E221" s="69">
        <v>15947</v>
      </c>
      <c r="F221" s="90">
        <v>1498</v>
      </c>
      <c r="G221" s="50">
        <f t="shared" si="58"/>
        <v>1046</v>
      </c>
      <c r="H221" s="50">
        <f t="shared" si="62"/>
        <v>30</v>
      </c>
      <c r="I221" s="55">
        <f t="shared" si="59"/>
        <v>616.0939999999999</v>
      </c>
      <c r="J221" s="54">
        <f t="shared" si="60"/>
        <v>60.3</v>
      </c>
      <c r="K221" s="63">
        <f t="shared" si="61"/>
        <v>676.3939999999999</v>
      </c>
      <c r="L221" s="193"/>
    </row>
    <row r="222" spans="1:12" ht="29.25" customHeight="1">
      <c r="A222" s="46" t="s">
        <v>1048</v>
      </c>
      <c r="B222" s="45" t="s">
        <v>791</v>
      </c>
      <c r="C222" s="69">
        <v>14352</v>
      </c>
      <c r="D222" s="90">
        <v>1938</v>
      </c>
      <c r="E222" s="69">
        <v>15842</v>
      </c>
      <c r="F222" s="90">
        <v>1985</v>
      </c>
      <c r="G222" s="50">
        <f t="shared" si="58"/>
        <v>1490</v>
      </c>
      <c r="H222" s="50">
        <f t="shared" si="62"/>
        <v>47</v>
      </c>
      <c r="I222" s="55">
        <f t="shared" si="59"/>
        <v>877.6099999999999</v>
      </c>
      <c r="J222" s="54">
        <f t="shared" si="60"/>
        <v>94.46999999999998</v>
      </c>
      <c r="K222" s="63">
        <f t="shared" si="61"/>
        <v>972.0799999999999</v>
      </c>
      <c r="L222" s="193"/>
    </row>
    <row r="223" spans="1:12" ht="29.25" customHeight="1">
      <c r="A223" s="46" t="s">
        <v>1049</v>
      </c>
      <c r="B223" s="45" t="s">
        <v>792</v>
      </c>
      <c r="C223" s="69">
        <v>31644</v>
      </c>
      <c r="D223" s="90">
        <v>36</v>
      </c>
      <c r="E223" s="69">
        <v>32361</v>
      </c>
      <c r="F223" s="90">
        <v>36</v>
      </c>
      <c r="G223" s="50">
        <f t="shared" si="58"/>
        <v>717</v>
      </c>
      <c r="H223" s="50">
        <v>36</v>
      </c>
      <c r="I223" s="55">
        <f t="shared" si="59"/>
        <v>422.313</v>
      </c>
      <c r="J223" s="54">
        <f t="shared" si="60"/>
        <v>72.35999999999999</v>
      </c>
      <c r="K223" s="63">
        <f t="shared" si="61"/>
        <v>494.673</v>
      </c>
      <c r="L223" s="193"/>
    </row>
    <row r="224" spans="1:12" ht="29.25" customHeight="1">
      <c r="A224" s="46" t="s">
        <v>1050</v>
      </c>
      <c r="B224" s="45" t="s">
        <v>793</v>
      </c>
      <c r="C224" s="69">
        <v>17695</v>
      </c>
      <c r="D224" s="75">
        <v>36</v>
      </c>
      <c r="E224" s="69">
        <v>18315</v>
      </c>
      <c r="F224" s="75">
        <v>36</v>
      </c>
      <c r="G224" s="50">
        <f t="shared" si="58"/>
        <v>620</v>
      </c>
      <c r="H224" s="50">
        <v>36</v>
      </c>
      <c r="I224" s="55">
        <f t="shared" si="59"/>
        <v>365.18</v>
      </c>
      <c r="J224" s="54">
        <f t="shared" si="60"/>
        <v>72.35999999999999</v>
      </c>
      <c r="K224" s="63">
        <f t="shared" si="61"/>
        <v>437.53999999999996</v>
      </c>
      <c r="L224" s="193"/>
    </row>
    <row r="225" spans="1:12" ht="29.25" customHeight="1">
      <c r="A225" s="189" t="s">
        <v>374</v>
      </c>
      <c r="B225" s="189"/>
      <c r="C225" s="70"/>
      <c r="D225" s="70"/>
      <c r="E225" s="71"/>
      <c r="F225" s="93"/>
      <c r="G225" s="51"/>
      <c r="H225" s="44"/>
      <c r="I225" s="64">
        <f>SUM(I215:I224)</f>
        <v>4591.844</v>
      </c>
      <c r="J225" s="64">
        <f>SUM(J215:J224)</f>
        <v>520.5899999999999</v>
      </c>
      <c r="K225" s="64">
        <f>SUM(K215:K224)</f>
        <v>5112.433999999999</v>
      </c>
      <c r="L225" s="193"/>
    </row>
    <row r="226" spans="1:12" ht="25.5">
      <c r="A226" s="155" t="s">
        <v>860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7"/>
    </row>
    <row r="227" spans="1:12" ht="24" customHeight="1">
      <c r="A227" s="157" t="s">
        <v>360</v>
      </c>
      <c r="B227" s="157"/>
      <c r="E227" s="196" t="s">
        <v>1146</v>
      </c>
      <c r="F227" s="197"/>
      <c r="G227" s="197"/>
      <c r="H227" s="197"/>
      <c r="J227" s="158"/>
      <c r="K227" s="158"/>
      <c r="L227" s="158"/>
    </row>
    <row r="228" spans="1:12" ht="29.25" customHeight="1">
      <c r="A228" s="194" t="s">
        <v>362</v>
      </c>
      <c r="B228" s="192" t="s">
        <v>363</v>
      </c>
      <c r="C228" s="185" t="s">
        <v>493</v>
      </c>
      <c r="D228" s="185"/>
      <c r="E228" s="195" t="s">
        <v>494</v>
      </c>
      <c r="F228" s="195"/>
      <c r="G228" s="190" t="s">
        <v>364</v>
      </c>
      <c r="H228" s="190"/>
      <c r="I228" s="191" t="s">
        <v>368</v>
      </c>
      <c r="J228" s="191"/>
      <c r="K228" s="191"/>
      <c r="L228" s="192" t="s">
        <v>369</v>
      </c>
    </row>
    <row r="229" spans="1:12" ht="29.25" customHeight="1">
      <c r="A229" s="194"/>
      <c r="B229" s="192"/>
      <c r="C229" s="15" t="s">
        <v>901</v>
      </c>
      <c r="D229" s="15" t="s">
        <v>902</v>
      </c>
      <c r="E229" s="73" t="s">
        <v>901</v>
      </c>
      <c r="F229" s="94" t="s">
        <v>902</v>
      </c>
      <c r="G229" s="48" t="s">
        <v>370</v>
      </c>
      <c r="H229" s="13" t="s">
        <v>371</v>
      </c>
      <c r="I229" s="62" t="s">
        <v>372</v>
      </c>
      <c r="J229" s="62" t="s">
        <v>373</v>
      </c>
      <c r="K229" s="62" t="s">
        <v>374</v>
      </c>
      <c r="L229" s="192"/>
    </row>
    <row r="230" spans="1:12" ht="29.25" customHeight="1">
      <c r="A230" s="46" t="s">
        <v>1053</v>
      </c>
      <c r="B230" s="45" t="s">
        <v>795</v>
      </c>
      <c r="C230" s="69">
        <v>12815</v>
      </c>
      <c r="D230" s="90">
        <v>1791</v>
      </c>
      <c r="E230" s="69">
        <v>13249</v>
      </c>
      <c r="F230" s="90">
        <v>1811</v>
      </c>
      <c r="G230" s="50">
        <f aca="true" t="shared" si="63" ref="G230:H239">E230-C230</f>
        <v>434</v>
      </c>
      <c r="H230" s="50">
        <f t="shared" si="63"/>
        <v>20</v>
      </c>
      <c r="I230" s="55">
        <f>G230*0.589</f>
        <v>255.62599999999998</v>
      </c>
      <c r="J230" s="54">
        <f>H230*2.01</f>
        <v>40.199999999999996</v>
      </c>
      <c r="K230" s="63">
        <f>I230+J230</f>
        <v>295.82599999999996</v>
      </c>
      <c r="L230" s="193" t="s">
        <v>1300</v>
      </c>
    </row>
    <row r="231" spans="1:12" ht="29.25" customHeight="1">
      <c r="A231" s="46" t="s">
        <v>794</v>
      </c>
      <c r="B231" s="45" t="s">
        <v>1062</v>
      </c>
      <c r="C231" s="69">
        <v>4553</v>
      </c>
      <c r="D231" s="90">
        <v>36</v>
      </c>
      <c r="E231" s="69">
        <v>5355</v>
      </c>
      <c r="F231" s="90">
        <v>36</v>
      </c>
      <c r="G231" s="50">
        <f t="shared" si="63"/>
        <v>802</v>
      </c>
      <c r="H231" s="4" t="s">
        <v>1253</v>
      </c>
      <c r="I231" s="55">
        <f aca="true" t="shared" si="64" ref="I231:I239">G231*0.589</f>
        <v>472.378</v>
      </c>
      <c r="J231" s="54">
        <f aca="true" t="shared" si="65" ref="J231:J239">H231*2.01</f>
        <v>72.35999999999999</v>
      </c>
      <c r="K231" s="63">
        <f aca="true" t="shared" si="66" ref="K231:K239">I231+J231</f>
        <v>544.7379999999999</v>
      </c>
      <c r="L231" s="193"/>
    </row>
    <row r="232" spans="1:12" ht="29.25" customHeight="1">
      <c r="A232" s="46" t="s">
        <v>1054</v>
      </c>
      <c r="B232" s="45" t="s">
        <v>796</v>
      </c>
      <c r="C232" s="69">
        <v>7936</v>
      </c>
      <c r="D232" s="90">
        <v>512</v>
      </c>
      <c r="E232" s="69">
        <v>8760</v>
      </c>
      <c r="F232" s="90">
        <v>539</v>
      </c>
      <c r="G232" s="50">
        <f t="shared" si="63"/>
        <v>824</v>
      </c>
      <c r="H232" s="50">
        <f t="shared" si="63"/>
        <v>27</v>
      </c>
      <c r="I232" s="55">
        <f t="shared" si="64"/>
        <v>485.33599999999996</v>
      </c>
      <c r="J232" s="54">
        <f t="shared" si="65"/>
        <v>54.269999999999996</v>
      </c>
      <c r="K232" s="63">
        <f t="shared" si="66"/>
        <v>539.606</v>
      </c>
      <c r="L232" s="193"/>
    </row>
    <row r="233" spans="1:12" ht="29.25" customHeight="1">
      <c r="A233" s="46" t="s">
        <v>1055</v>
      </c>
      <c r="B233" s="45" t="s">
        <v>797</v>
      </c>
      <c r="C233" s="69">
        <v>5336</v>
      </c>
      <c r="D233" s="90">
        <v>1360</v>
      </c>
      <c r="E233" s="69">
        <v>5789</v>
      </c>
      <c r="F233" s="90">
        <v>1388</v>
      </c>
      <c r="G233" s="50">
        <f t="shared" si="63"/>
        <v>453</v>
      </c>
      <c r="H233" s="50">
        <f t="shared" si="63"/>
        <v>28</v>
      </c>
      <c r="I233" s="55">
        <f t="shared" si="64"/>
        <v>266.817</v>
      </c>
      <c r="J233" s="54">
        <f t="shared" si="65"/>
        <v>56.279999999999994</v>
      </c>
      <c r="K233" s="63">
        <f t="shared" si="66"/>
        <v>323.097</v>
      </c>
      <c r="L233" s="193"/>
    </row>
    <row r="234" spans="1:12" ht="29.25" customHeight="1">
      <c r="A234" s="46" t="s">
        <v>1056</v>
      </c>
      <c r="B234" s="45" t="s">
        <v>798</v>
      </c>
      <c r="C234" s="69">
        <v>23705</v>
      </c>
      <c r="D234" s="75">
        <v>1630</v>
      </c>
      <c r="E234" s="69">
        <v>25375</v>
      </c>
      <c r="F234" s="75">
        <v>1662</v>
      </c>
      <c r="G234" s="50">
        <f t="shared" si="63"/>
        <v>1670</v>
      </c>
      <c r="H234" s="50">
        <f t="shared" si="63"/>
        <v>32</v>
      </c>
      <c r="I234" s="55">
        <f t="shared" si="64"/>
        <v>983.63</v>
      </c>
      <c r="J234" s="54">
        <f t="shared" si="65"/>
        <v>64.32</v>
      </c>
      <c r="K234" s="63">
        <f t="shared" si="66"/>
        <v>1047.95</v>
      </c>
      <c r="L234" s="193"/>
    </row>
    <row r="235" spans="1:12" ht="29.25" customHeight="1">
      <c r="A235" s="46" t="s">
        <v>1057</v>
      </c>
      <c r="B235" s="45" t="s">
        <v>799</v>
      </c>
      <c r="C235" s="69">
        <v>3211</v>
      </c>
      <c r="D235" s="90" t="s">
        <v>1110</v>
      </c>
      <c r="E235" s="69">
        <v>3211</v>
      </c>
      <c r="F235" s="90">
        <v>0</v>
      </c>
      <c r="G235" s="50">
        <f t="shared" si="63"/>
        <v>0</v>
      </c>
      <c r="H235" s="50">
        <v>0</v>
      </c>
      <c r="I235" s="55">
        <f t="shared" si="64"/>
        <v>0</v>
      </c>
      <c r="J235" s="54">
        <f t="shared" si="65"/>
        <v>0</v>
      </c>
      <c r="K235" s="63">
        <f t="shared" si="66"/>
        <v>0</v>
      </c>
      <c r="L235" s="193"/>
    </row>
    <row r="236" spans="1:12" ht="29.25" customHeight="1">
      <c r="A236" s="46" t="s">
        <v>1058</v>
      </c>
      <c r="B236" s="45" t="s">
        <v>800</v>
      </c>
      <c r="C236" s="69">
        <v>10256</v>
      </c>
      <c r="D236" s="90">
        <v>1092</v>
      </c>
      <c r="E236" s="69">
        <v>11578</v>
      </c>
      <c r="F236" s="90">
        <v>1119</v>
      </c>
      <c r="G236" s="50">
        <f t="shared" si="63"/>
        <v>1322</v>
      </c>
      <c r="H236" s="50">
        <f t="shared" si="63"/>
        <v>27</v>
      </c>
      <c r="I236" s="55">
        <f t="shared" si="64"/>
        <v>778.6579999999999</v>
      </c>
      <c r="J236" s="54">
        <f t="shared" si="65"/>
        <v>54.269999999999996</v>
      </c>
      <c r="K236" s="63">
        <f t="shared" si="66"/>
        <v>832.9279999999999</v>
      </c>
      <c r="L236" s="193"/>
    </row>
    <row r="237" spans="1:12" ht="29.25" customHeight="1">
      <c r="A237" s="46" t="s">
        <v>1059</v>
      </c>
      <c r="B237" s="45" t="s">
        <v>1109</v>
      </c>
      <c r="C237" s="69">
        <v>19011</v>
      </c>
      <c r="D237" s="90">
        <v>3434</v>
      </c>
      <c r="E237" s="69">
        <v>20487</v>
      </c>
      <c r="F237" s="90">
        <v>3477</v>
      </c>
      <c r="G237" s="50">
        <f t="shared" si="63"/>
        <v>1476</v>
      </c>
      <c r="H237" s="50">
        <f t="shared" si="63"/>
        <v>43</v>
      </c>
      <c r="I237" s="55">
        <f t="shared" si="64"/>
        <v>869.3639999999999</v>
      </c>
      <c r="J237" s="54">
        <f t="shared" si="65"/>
        <v>86.42999999999999</v>
      </c>
      <c r="K237" s="63">
        <f t="shared" si="66"/>
        <v>955.7939999999999</v>
      </c>
      <c r="L237" s="193"/>
    </row>
    <row r="238" spans="1:12" ht="29.25" customHeight="1">
      <c r="A238" s="46" t="s">
        <v>1060</v>
      </c>
      <c r="B238" s="45" t="s">
        <v>801</v>
      </c>
      <c r="C238" s="69">
        <v>15532</v>
      </c>
      <c r="D238" s="90">
        <v>1450</v>
      </c>
      <c r="E238" s="69">
        <v>16731</v>
      </c>
      <c r="F238" s="90">
        <v>1481</v>
      </c>
      <c r="G238" s="50">
        <f t="shared" si="63"/>
        <v>1199</v>
      </c>
      <c r="H238" s="50">
        <f t="shared" si="63"/>
        <v>31</v>
      </c>
      <c r="I238" s="55">
        <f t="shared" si="64"/>
        <v>706.211</v>
      </c>
      <c r="J238" s="54">
        <f t="shared" si="65"/>
        <v>62.309999999999995</v>
      </c>
      <c r="K238" s="63">
        <f t="shared" si="66"/>
        <v>768.521</v>
      </c>
      <c r="L238" s="193"/>
    </row>
    <row r="239" spans="1:12" ht="29.25" customHeight="1">
      <c r="A239" s="46" t="s">
        <v>1061</v>
      </c>
      <c r="B239" s="45" t="s">
        <v>759</v>
      </c>
      <c r="C239" s="69">
        <v>20900</v>
      </c>
      <c r="D239" s="75" t="s">
        <v>1105</v>
      </c>
      <c r="E239" s="69">
        <v>21788</v>
      </c>
      <c r="F239" s="75">
        <v>36</v>
      </c>
      <c r="G239" s="50">
        <f t="shared" si="63"/>
        <v>888</v>
      </c>
      <c r="H239" s="4" t="s">
        <v>1253</v>
      </c>
      <c r="I239" s="55">
        <f t="shared" si="64"/>
        <v>523.0319999999999</v>
      </c>
      <c r="J239" s="54">
        <f t="shared" si="65"/>
        <v>72.35999999999999</v>
      </c>
      <c r="K239" s="63">
        <f t="shared" si="66"/>
        <v>595.3919999999999</v>
      </c>
      <c r="L239" s="193"/>
    </row>
    <row r="240" spans="1:12" ht="29.25" customHeight="1">
      <c r="A240" s="189" t="s">
        <v>374</v>
      </c>
      <c r="B240" s="189"/>
      <c r="C240" s="70"/>
      <c r="D240" s="70"/>
      <c r="E240" s="71"/>
      <c r="F240" s="93"/>
      <c r="G240" s="51"/>
      <c r="H240" s="44"/>
      <c r="I240" s="64">
        <f>SUM(I230:I239)</f>
        <v>5341.052</v>
      </c>
      <c r="J240" s="64">
        <f>SUM(J230:J239)</f>
        <v>562.8</v>
      </c>
      <c r="K240" s="64">
        <f>SUM(K230:K239)</f>
        <v>5903.851999999999</v>
      </c>
      <c r="L240" s="193"/>
    </row>
    <row r="241" spans="1:12" ht="25.5">
      <c r="A241" s="155" t="s">
        <v>860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7"/>
    </row>
    <row r="242" spans="1:12" ht="24" customHeight="1">
      <c r="A242" s="157" t="s">
        <v>360</v>
      </c>
      <c r="B242" s="157"/>
      <c r="E242" s="196" t="s">
        <v>1146</v>
      </c>
      <c r="F242" s="197"/>
      <c r="G242" s="197"/>
      <c r="H242" s="197"/>
      <c r="J242" s="158"/>
      <c r="K242" s="158"/>
      <c r="L242" s="158"/>
    </row>
    <row r="243" spans="1:12" ht="29.25" customHeight="1">
      <c r="A243" s="194" t="s">
        <v>362</v>
      </c>
      <c r="B243" s="192" t="s">
        <v>363</v>
      </c>
      <c r="C243" s="185" t="s">
        <v>493</v>
      </c>
      <c r="D243" s="185"/>
      <c r="E243" s="195" t="s">
        <v>494</v>
      </c>
      <c r="F243" s="195"/>
      <c r="G243" s="190" t="s">
        <v>364</v>
      </c>
      <c r="H243" s="190"/>
      <c r="I243" s="191" t="s">
        <v>368</v>
      </c>
      <c r="J243" s="191"/>
      <c r="K243" s="191"/>
      <c r="L243" s="192" t="s">
        <v>369</v>
      </c>
    </row>
    <row r="244" spans="1:12" ht="29.25" customHeight="1">
      <c r="A244" s="194"/>
      <c r="B244" s="192"/>
      <c r="C244" s="15" t="s">
        <v>901</v>
      </c>
      <c r="D244" s="15" t="s">
        <v>902</v>
      </c>
      <c r="E244" s="73" t="s">
        <v>901</v>
      </c>
      <c r="F244" s="94" t="s">
        <v>902</v>
      </c>
      <c r="G244" s="48" t="s">
        <v>370</v>
      </c>
      <c r="H244" s="13" t="s">
        <v>371</v>
      </c>
      <c r="I244" s="62" t="s">
        <v>372</v>
      </c>
      <c r="J244" s="62" t="s">
        <v>373</v>
      </c>
      <c r="K244" s="62" t="s">
        <v>374</v>
      </c>
      <c r="L244" s="192"/>
    </row>
    <row r="245" spans="1:12" ht="29.25" customHeight="1">
      <c r="A245" s="46" t="s">
        <v>1063</v>
      </c>
      <c r="B245" s="45" t="s">
        <v>803</v>
      </c>
      <c r="C245" s="69">
        <v>39929</v>
      </c>
      <c r="D245" s="90" t="s">
        <v>1111</v>
      </c>
      <c r="E245" s="69">
        <v>43382</v>
      </c>
      <c r="F245" s="90" t="s">
        <v>1254</v>
      </c>
      <c r="G245" s="50">
        <f>E245-C245</f>
        <v>3453</v>
      </c>
      <c r="H245" s="4" t="s">
        <v>1262</v>
      </c>
      <c r="I245" s="55">
        <f>G245*0.589</f>
        <v>2033.8169999999998</v>
      </c>
      <c r="J245" s="54">
        <f>H245*2.01</f>
        <v>88.44</v>
      </c>
      <c r="K245" s="63">
        <f>I245+J245</f>
        <v>2122.2569999999996</v>
      </c>
      <c r="L245" s="193" t="s">
        <v>1301</v>
      </c>
    </row>
    <row r="246" spans="1:12" ht="29.25" customHeight="1">
      <c r="A246" s="46" t="s">
        <v>802</v>
      </c>
      <c r="B246" s="45" t="s">
        <v>759</v>
      </c>
      <c r="C246" s="69">
        <v>9384</v>
      </c>
      <c r="D246" s="90" t="s">
        <v>1105</v>
      </c>
      <c r="E246" s="69">
        <v>11139</v>
      </c>
      <c r="F246" s="90">
        <v>36</v>
      </c>
      <c r="G246" s="50">
        <f aca="true" t="shared" si="67" ref="G246:G254">E246-C246</f>
        <v>1755</v>
      </c>
      <c r="H246" s="4" t="s">
        <v>1249</v>
      </c>
      <c r="I246" s="55">
        <f aca="true" t="shared" si="68" ref="I246:I254">G246*0.589</f>
        <v>1033.695</v>
      </c>
      <c r="J246" s="54">
        <f aca="true" t="shared" si="69" ref="J246:J254">H246*2.01</f>
        <v>72.35999999999999</v>
      </c>
      <c r="K246" s="63">
        <f aca="true" t="shared" si="70" ref="K246:K254">I246+J246</f>
        <v>1106.0549999999998</v>
      </c>
      <c r="L246" s="193"/>
    </row>
    <row r="247" spans="1:12" ht="29.25" customHeight="1">
      <c r="A247" s="46" t="s">
        <v>1064</v>
      </c>
      <c r="B247" s="45" t="s">
        <v>804</v>
      </c>
      <c r="C247" s="69">
        <v>6400</v>
      </c>
      <c r="D247" s="90" t="s">
        <v>1112</v>
      </c>
      <c r="E247" s="69">
        <v>8104</v>
      </c>
      <c r="F247" s="90" t="s">
        <v>1255</v>
      </c>
      <c r="G247" s="50">
        <f t="shared" si="67"/>
        <v>1704</v>
      </c>
      <c r="H247" s="4" t="s">
        <v>1263</v>
      </c>
      <c r="I247" s="55">
        <f t="shared" si="68"/>
        <v>1003.656</v>
      </c>
      <c r="J247" s="54">
        <f t="shared" si="69"/>
        <v>52.25999999999999</v>
      </c>
      <c r="K247" s="63">
        <f t="shared" si="70"/>
        <v>1055.916</v>
      </c>
      <c r="L247" s="193"/>
    </row>
    <row r="248" spans="1:12" ht="29.25" customHeight="1">
      <c r="A248" s="46" t="s">
        <v>1065</v>
      </c>
      <c r="B248" s="45" t="s">
        <v>805</v>
      </c>
      <c r="C248" s="69">
        <v>12248</v>
      </c>
      <c r="D248" s="90" t="s">
        <v>1113</v>
      </c>
      <c r="E248" s="69">
        <v>13241</v>
      </c>
      <c r="F248" s="90" t="s">
        <v>1256</v>
      </c>
      <c r="G248" s="50">
        <f t="shared" si="67"/>
        <v>993</v>
      </c>
      <c r="H248" s="4" t="s">
        <v>1264</v>
      </c>
      <c r="I248" s="55">
        <f t="shared" si="68"/>
        <v>584.877</v>
      </c>
      <c r="J248" s="54">
        <f t="shared" si="69"/>
        <v>80.39999999999999</v>
      </c>
      <c r="K248" s="63">
        <f t="shared" si="70"/>
        <v>665.2769999999999</v>
      </c>
      <c r="L248" s="193"/>
    </row>
    <row r="249" spans="1:12" ht="29.25" customHeight="1">
      <c r="A249" s="46" t="s">
        <v>1066</v>
      </c>
      <c r="B249" s="45" t="s">
        <v>806</v>
      </c>
      <c r="C249" s="69">
        <v>4160</v>
      </c>
      <c r="D249" s="75" t="s">
        <v>1114</v>
      </c>
      <c r="E249" s="69">
        <v>4756</v>
      </c>
      <c r="F249" s="75" t="s">
        <v>1257</v>
      </c>
      <c r="G249" s="50">
        <f t="shared" si="67"/>
        <v>596</v>
      </c>
      <c r="H249" s="4" t="s">
        <v>1265</v>
      </c>
      <c r="I249" s="55">
        <f t="shared" si="68"/>
        <v>351.044</v>
      </c>
      <c r="J249" s="54">
        <f t="shared" si="69"/>
        <v>68.33999999999999</v>
      </c>
      <c r="K249" s="63">
        <f t="shared" si="70"/>
        <v>419.38399999999996</v>
      </c>
      <c r="L249" s="193"/>
    </row>
    <row r="250" spans="1:12" ht="29.25" customHeight="1">
      <c r="A250" s="46" t="s">
        <v>1067</v>
      </c>
      <c r="B250" s="45" t="s">
        <v>855</v>
      </c>
      <c r="C250" s="69">
        <v>15365</v>
      </c>
      <c r="D250" s="90" t="s">
        <v>1115</v>
      </c>
      <c r="E250" s="69">
        <v>18538</v>
      </c>
      <c r="F250" s="90" t="s">
        <v>1258</v>
      </c>
      <c r="G250" s="50">
        <f t="shared" si="67"/>
        <v>3173</v>
      </c>
      <c r="H250" s="4" t="s">
        <v>1266</v>
      </c>
      <c r="I250" s="55">
        <f t="shared" si="68"/>
        <v>1868.897</v>
      </c>
      <c r="J250" s="54">
        <f t="shared" si="69"/>
        <v>74.36999999999999</v>
      </c>
      <c r="K250" s="63">
        <f t="shared" si="70"/>
        <v>1943.2669999999998</v>
      </c>
      <c r="L250" s="193"/>
    </row>
    <row r="251" spans="1:12" ht="29.25" customHeight="1">
      <c r="A251" s="46" t="s">
        <v>1068</v>
      </c>
      <c r="B251" s="45" t="s">
        <v>807</v>
      </c>
      <c r="C251" s="69">
        <v>7432</v>
      </c>
      <c r="D251" s="90" t="s">
        <v>1116</v>
      </c>
      <c r="E251" s="69">
        <v>7649</v>
      </c>
      <c r="F251" s="90" t="s">
        <v>1259</v>
      </c>
      <c r="G251" s="50">
        <f t="shared" si="67"/>
        <v>217</v>
      </c>
      <c r="H251" s="4" t="s">
        <v>1267</v>
      </c>
      <c r="I251" s="55">
        <f t="shared" si="68"/>
        <v>127.81299999999999</v>
      </c>
      <c r="J251" s="54">
        <f t="shared" si="69"/>
        <v>30.15</v>
      </c>
      <c r="K251" s="63">
        <f t="shared" si="70"/>
        <v>157.963</v>
      </c>
      <c r="L251" s="193"/>
    </row>
    <row r="252" spans="1:12" ht="29.25" customHeight="1">
      <c r="A252" s="46" t="s">
        <v>1069</v>
      </c>
      <c r="B252" s="45" t="s">
        <v>808</v>
      </c>
      <c r="C252" s="69">
        <v>9820</v>
      </c>
      <c r="D252" s="90" t="s">
        <v>1117</v>
      </c>
      <c r="E252" s="69">
        <v>10844</v>
      </c>
      <c r="F252" s="90" t="s">
        <v>1260</v>
      </c>
      <c r="G252" s="50">
        <f t="shared" si="67"/>
        <v>1024</v>
      </c>
      <c r="H252" s="4" t="s">
        <v>1268</v>
      </c>
      <c r="I252" s="55">
        <f t="shared" si="68"/>
        <v>603.136</v>
      </c>
      <c r="J252" s="54">
        <f t="shared" si="69"/>
        <v>60.3</v>
      </c>
      <c r="K252" s="63">
        <f t="shared" si="70"/>
        <v>663.4359999999999</v>
      </c>
      <c r="L252" s="193"/>
    </row>
    <row r="253" spans="1:12" ht="29.25" customHeight="1">
      <c r="A253" s="46" t="s">
        <v>1070</v>
      </c>
      <c r="B253" s="45" t="s">
        <v>809</v>
      </c>
      <c r="C253" s="69">
        <v>19551</v>
      </c>
      <c r="D253" s="90" t="s">
        <v>1118</v>
      </c>
      <c r="E253" s="69">
        <v>21032</v>
      </c>
      <c r="F253" s="90" t="s">
        <v>1261</v>
      </c>
      <c r="G253" s="50">
        <f t="shared" si="67"/>
        <v>1481</v>
      </c>
      <c r="H253" s="4" t="s">
        <v>1269</v>
      </c>
      <c r="I253" s="55">
        <f t="shared" si="68"/>
        <v>872.309</v>
      </c>
      <c r="J253" s="54">
        <f t="shared" si="69"/>
        <v>56.279999999999994</v>
      </c>
      <c r="K253" s="63">
        <f t="shared" si="70"/>
        <v>928.5889999999999</v>
      </c>
      <c r="L253" s="193"/>
    </row>
    <row r="254" spans="1:12" ht="29.25" customHeight="1">
      <c r="A254" s="46" t="s">
        <v>1071</v>
      </c>
      <c r="B254" s="45" t="s">
        <v>810</v>
      </c>
      <c r="C254" s="69">
        <v>11774</v>
      </c>
      <c r="D254" s="77" t="s">
        <v>1133</v>
      </c>
      <c r="E254" s="69">
        <v>12655</v>
      </c>
      <c r="F254" s="77" t="s">
        <v>1271</v>
      </c>
      <c r="G254" s="50">
        <f t="shared" si="67"/>
        <v>881</v>
      </c>
      <c r="H254" s="4" t="s">
        <v>1270</v>
      </c>
      <c r="I254" s="55">
        <f t="shared" si="68"/>
        <v>518.909</v>
      </c>
      <c r="J254" s="54">
        <f t="shared" si="69"/>
        <v>64.32</v>
      </c>
      <c r="K254" s="63">
        <f t="shared" si="70"/>
        <v>583.229</v>
      </c>
      <c r="L254" s="193"/>
    </row>
    <row r="255" spans="1:12" ht="29.25" customHeight="1">
      <c r="A255" s="189" t="s">
        <v>374</v>
      </c>
      <c r="B255" s="189"/>
      <c r="C255" s="70"/>
      <c r="D255" s="70"/>
      <c r="E255" s="71"/>
      <c r="F255" s="93">
        <v>13542</v>
      </c>
      <c r="G255" s="51"/>
      <c r="H255" s="44"/>
      <c r="I255" s="64">
        <f>SUM(I245:I254)</f>
        <v>8998.152999999998</v>
      </c>
      <c r="J255" s="64">
        <f>SUM(J245:J254)</f>
        <v>647.2199999999998</v>
      </c>
      <c r="K255" s="64">
        <f>SUM(K245:K254)</f>
        <v>9645.372999999998</v>
      </c>
      <c r="L255" s="193"/>
    </row>
    <row r="256" spans="1:12" ht="25.5">
      <c r="A256" s="155" t="s">
        <v>1272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7"/>
    </row>
    <row r="257" spans="1:12" ht="24" customHeight="1">
      <c r="A257" s="157" t="s">
        <v>360</v>
      </c>
      <c r="B257" s="157"/>
      <c r="E257" s="196" t="s">
        <v>1146</v>
      </c>
      <c r="F257" s="197"/>
      <c r="G257" s="197"/>
      <c r="H257" s="197"/>
      <c r="J257" s="158"/>
      <c r="K257" s="158"/>
      <c r="L257" s="158"/>
    </row>
    <row r="258" spans="1:12" ht="29.25" customHeight="1">
      <c r="A258" s="194" t="s">
        <v>362</v>
      </c>
      <c r="B258" s="192" t="s">
        <v>363</v>
      </c>
      <c r="C258" s="185" t="s">
        <v>493</v>
      </c>
      <c r="D258" s="185"/>
      <c r="E258" s="195" t="s">
        <v>494</v>
      </c>
      <c r="F258" s="195"/>
      <c r="G258" s="190" t="s">
        <v>364</v>
      </c>
      <c r="H258" s="190"/>
      <c r="I258" s="191" t="s">
        <v>368</v>
      </c>
      <c r="J258" s="191"/>
      <c r="K258" s="191"/>
      <c r="L258" s="192" t="s">
        <v>369</v>
      </c>
    </row>
    <row r="259" spans="1:12" ht="29.25" customHeight="1">
      <c r="A259" s="194"/>
      <c r="B259" s="192"/>
      <c r="C259" s="15" t="s">
        <v>901</v>
      </c>
      <c r="D259" s="15" t="s">
        <v>902</v>
      </c>
      <c r="E259" s="73" t="s">
        <v>901</v>
      </c>
      <c r="F259" s="94" t="s">
        <v>902</v>
      </c>
      <c r="G259" s="48" t="s">
        <v>370</v>
      </c>
      <c r="H259" s="13" t="s">
        <v>371</v>
      </c>
      <c r="I259" s="62" t="s">
        <v>372</v>
      </c>
      <c r="J259" s="62" t="s">
        <v>373</v>
      </c>
      <c r="K259" s="62" t="s">
        <v>374</v>
      </c>
      <c r="L259" s="192"/>
    </row>
    <row r="260" spans="1:12" ht="29.25" customHeight="1">
      <c r="A260" s="46" t="s">
        <v>1072</v>
      </c>
      <c r="B260" s="45" t="s">
        <v>812</v>
      </c>
      <c r="C260" s="69">
        <v>12810</v>
      </c>
      <c r="D260" s="90" t="s">
        <v>871</v>
      </c>
      <c r="E260" s="69">
        <v>13542</v>
      </c>
      <c r="F260" s="90" t="s">
        <v>871</v>
      </c>
      <c r="G260" s="50">
        <f>E260-C260</f>
        <v>732</v>
      </c>
      <c r="H260" s="4" t="s">
        <v>1253</v>
      </c>
      <c r="I260" s="55">
        <f>G260*0.589</f>
        <v>431.14799999999997</v>
      </c>
      <c r="J260" s="54">
        <f>H260*2.01</f>
        <v>72.35999999999999</v>
      </c>
      <c r="K260" s="63">
        <f>I260+J260</f>
        <v>503.5079999999999</v>
      </c>
      <c r="L260" s="193"/>
    </row>
    <row r="261" spans="1:12" ht="29.25" customHeight="1">
      <c r="A261" s="46" t="s">
        <v>811</v>
      </c>
      <c r="B261" s="45" t="s">
        <v>813</v>
      </c>
      <c r="C261" s="69">
        <v>14355</v>
      </c>
      <c r="D261" s="90" t="s">
        <v>871</v>
      </c>
      <c r="E261" s="69">
        <v>15528</v>
      </c>
      <c r="F261" s="90" t="s">
        <v>871</v>
      </c>
      <c r="G261" s="50">
        <f aca="true" t="shared" si="71" ref="G261:G268">E261-C261</f>
        <v>1173</v>
      </c>
      <c r="H261" s="4" t="s">
        <v>1253</v>
      </c>
      <c r="I261" s="55">
        <f aca="true" t="shared" si="72" ref="I261:I269">G261*0.589</f>
        <v>690.8969999999999</v>
      </c>
      <c r="J261" s="54">
        <f aca="true" t="shared" si="73" ref="J261:J269">H261*2.01</f>
        <v>72.35999999999999</v>
      </c>
      <c r="K261" s="63">
        <f aca="true" t="shared" si="74" ref="K261:K269">I261+J261</f>
        <v>763.257</v>
      </c>
      <c r="L261" s="193"/>
    </row>
    <row r="262" spans="1:12" ht="29.25" customHeight="1">
      <c r="A262" s="46" t="s">
        <v>1073</v>
      </c>
      <c r="B262" s="45" t="s">
        <v>814</v>
      </c>
      <c r="C262" s="69">
        <v>18654</v>
      </c>
      <c r="D262" s="90" t="s">
        <v>871</v>
      </c>
      <c r="E262" s="69">
        <v>20059</v>
      </c>
      <c r="F262" s="90" t="s">
        <v>871</v>
      </c>
      <c r="G262" s="50">
        <f t="shared" si="71"/>
        <v>1405</v>
      </c>
      <c r="H262" s="4" t="s">
        <v>1253</v>
      </c>
      <c r="I262" s="55">
        <f t="shared" si="72"/>
        <v>827.545</v>
      </c>
      <c r="J262" s="54">
        <f t="shared" si="73"/>
        <v>72.35999999999999</v>
      </c>
      <c r="K262" s="63">
        <f t="shared" si="74"/>
        <v>899.905</v>
      </c>
      <c r="L262" s="193"/>
    </row>
    <row r="263" spans="1:12" ht="29.25" customHeight="1">
      <c r="A263" s="46" t="s">
        <v>1074</v>
      </c>
      <c r="B263" s="45" t="s">
        <v>815</v>
      </c>
      <c r="C263" s="69">
        <v>10745</v>
      </c>
      <c r="D263" s="90" t="s">
        <v>871</v>
      </c>
      <c r="E263" s="69">
        <v>12394</v>
      </c>
      <c r="F263" s="90" t="s">
        <v>871</v>
      </c>
      <c r="G263" s="50">
        <f t="shared" si="71"/>
        <v>1649</v>
      </c>
      <c r="H263" s="4" t="s">
        <v>1253</v>
      </c>
      <c r="I263" s="55">
        <f t="shared" si="72"/>
        <v>971.261</v>
      </c>
      <c r="J263" s="54">
        <f t="shared" si="73"/>
        <v>72.35999999999999</v>
      </c>
      <c r="K263" s="63">
        <f t="shared" si="74"/>
        <v>1043.6209999999999</v>
      </c>
      <c r="L263" s="193"/>
    </row>
    <row r="264" spans="1:12" ht="29.25" customHeight="1">
      <c r="A264" s="46" t="s">
        <v>1075</v>
      </c>
      <c r="B264" s="45" t="s">
        <v>816</v>
      </c>
      <c r="C264" s="69">
        <v>9046</v>
      </c>
      <c r="D264" s="90" t="s">
        <v>381</v>
      </c>
      <c r="E264" s="69">
        <v>9494</v>
      </c>
      <c r="F264" s="90" t="s">
        <v>381</v>
      </c>
      <c r="G264" s="50">
        <f t="shared" si="71"/>
        <v>448</v>
      </c>
      <c r="H264" s="4" t="s">
        <v>1273</v>
      </c>
      <c r="I264" s="55">
        <f t="shared" si="72"/>
        <v>263.87199999999996</v>
      </c>
      <c r="J264" s="54">
        <f t="shared" si="73"/>
        <v>36.17999999999999</v>
      </c>
      <c r="K264" s="63">
        <f t="shared" si="74"/>
        <v>300.05199999999996</v>
      </c>
      <c r="L264" s="193"/>
    </row>
    <row r="265" spans="1:12" ht="29.25" customHeight="1">
      <c r="A265" s="46" t="s">
        <v>1076</v>
      </c>
      <c r="B265" s="45" t="s">
        <v>817</v>
      </c>
      <c r="C265" s="69">
        <v>14864</v>
      </c>
      <c r="D265" s="90" t="s">
        <v>871</v>
      </c>
      <c r="E265" s="69">
        <v>17245</v>
      </c>
      <c r="F265" s="90" t="s">
        <v>871</v>
      </c>
      <c r="G265" s="50">
        <f t="shared" si="71"/>
        <v>2381</v>
      </c>
      <c r="H265" s="4" t="s">
        <v>1253</v>
      </c>
      <c r="I265" s="55">
        <f t="shared" si="72"/>
        <v>1402.4089999999999</v>
      </c>
      <c r="J265" s="54">
        <f t="shared" si="73"/>
        <v>72.35999999999999</v>
      </c>
      <c r="K265" s="63">
        <f t="shared" si="74"/>
        <v>1474.7689999999998</v>
      </c>
      <c r="L265" s="193"/>
    </row>
    <row r="266" spans="1:12" ht="29.25" customHeight="1">
      <c r="A266" s="46" t="s">
        <v>1077</v>
      </c>
      <c r="B266" s="45" t="s">
        <v>856</v>
      </c>
      <c r="C266" s="69">
        <v>13284</v>
      </c>
      <c r="D266" s="90" t="s">
        <v>871</v>
      </c>
      <c r="E266" s="69">
        <v>14508</v>
      </c>
      <c r="F266" s="90" t="s">
        <v>871</v>
      </c>
      <c r="G266" s="50">
        <f t="shared" si="71"/>
        <v>1224</v>
      </c>
      <c r="H266" s="4" t="s">
        <v>1253</v>
      </c>
      <c r="I266" s="55">
        <f t="shared" si="72"/>
        <v>720.9359999999999</v>
      </c>
      <c r="J266" s="54">
        <f t="shared" si="73"/>
        <v>72.35999999999999</v>
      </c>
      <c r="K266" s="63">
        <f t="shared" si="74"/>
        <v>793.2959999999999</v>
      </c>
      <c r="L266" s="193"/>
    </row>
    <row r="267" spans="1:12" ht="29.25" customHeight="1">
      <c r="A267" s="46" t="s">
        <v>1078</v>
      </c>
      <c r="B267" s="45" t="s">
        <v>818</v>
      </c>
      <c r="C267" s="69">
        <v>16086</v>
      </c>
      <c r="D267" s="90" t="s">
        <v>871</v>
      </c>
      <c r="E267" s="69">
        <v>17708</v>
      </c>
      <c r="F267" s="90" t="s">
        <v>871</v>
      </c>
      <c r="G267" s="50">
        <f t="shared" si="71"/>
        <v>1622</v>
      </c>
      <c r="H267" s="4" t="s">
        <v>1253</v>
      </c>
      <c r="I267" s="55">
        <f t="shared" si="72"/>
        <v>955.358</v>
      </c>
      <c r="J267" s="54">
        <f t="shared" si="73"/>
        <v>72.35999999999999</v>
      </c>
      <c r="K267" s="63">
        <f t="shared" si="74"/>
        <v>1027.7179999999998</v>
      </c>
      <c r="L267" s="193"/>
    </row>
    <row r="268" spans="1:12" ht="29.25" customHeight="1">
      <c r="A268" s="46" t="s">
        <v>1079</v>
      </c>
      <c r="B268" s="45" t="s">
        <v>857</v>
      </c>
      <c r="C268" s="69">
        <v>10915</v>
      </c>
      <c r="D268" s="90" t="s">
        <v>871</v>
      </c>
      <c r="E268" s="69">
        <v>12557</v>
      </c>
      <c r="F268" s="90" t="s">
        <v>871</v>
      </c>
      <c r="G268" s="50">
        <f t="shared" si="71"/>
        <v>1642</v>
      </c>
      <c r="H268" s="4" t="s">
        <v>1253</v>
      </c>
      <c r="I268" s="55">
        <f t="shared" si="72"/>
        <v>967.1379999999999</v>
      </c>
      <c r="J268" s="54">
        <f t="shared" si="73"/>
        <v>72.35999999999999</v>
      </c>
      <c r="K268" s="63">
        <f t="shared" si="74"/>
        <v>1039.4979999999998</v>
      </c>
      <c r="L268" s="193"/>
    </row>
    <row r="269" spans="1:12" ht="29.25" customHeight="1">
      <c r="A269" s="46" t="s">
        <v>1080</v>
      </c>
      <c r="B269" s="45" t="s">
        <v>689</v>
      </c>
      <c r="C269" s="69">
        <v>18518</v>
      </c>
      <c r="D269" s="90" t="s">
        <v>381</v>
      </c>
      <c r="E269" s="69">
        <v>19083</v>
      </c>
      <c r="F269" s="90" t="s">
        <v>381</v>
      </c>
      <c r="G269" s="50">
        <f>E269-C269</f>
        <v>565</v>
      </c>
      <c r="H269" s="4" t="s">
        <v>1273</v>
      </c>
      <c r="I269" s="55">
        <f t="shared" si="72"/>
        <v>332.78499999999997</v>
      </c>
      <c r="J269" s="54">
        <f t="shared" si="73"/>
        <v>36.17999999999999</v>
      </c>
      <c r="K269" s="63">
        <f t="shared" si="74"/>
        <v>368.965</v>
      </c>
      <c r="L269" s="193"/>
    </row>
    <row r="270" spans="1:12" ht="29.25" customHeight="1">
      <c r="A270" s="189" t="s">
        <v>374</v>
      </c>
      <c r="B270" s="189"/>
      <c r="C270" s="70"/>
      <c r="D270" s="70"/>
      <c r="E270" s="71"/>
      <c r="F270" s="93"/>
      <c r="G270" s="51"/>
      <c r="H270" s="44"/>
      <c r="I270" s="64">
        <f>SUM(I260:I269)</f>
        <v>7563.348999999999</v>
      </c>
      <c r="J270" s="64">
        <f>SUM(J260:J269)</f>
        <v>651.2399999999999</v>
      </c>
      <c r="K270" s="64">
        <f>SUM(K260:K269)</f>
        <v>8214.589</v>
      </c>
      <c r="L270" s="193"/>
    </row>
    <row r="271" spans="1:12" ht="25.5">
      <c r="A271" s="155" t="s">
        <v>860</v>
      </c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7"/>
    </row>
    <row r="272" spans="1:12" ht="24" customHeight="1">
      <c r="A272" s="157" t="s">
        <v>360</v>
      </c>
      <c r="B272" s="157"/>
      <c r="E272" s="196" t="s">
        <v>1146</v>
      </c>
      <c r="F272" s="197"/>
      <c r="G272" s="197"/>
      <c r="H272" s="197"/>
      <c r="J272" s="158"/>
      <c r="K272" s="158"/>
      <c r="L272" s="158"/>
    </row>
    <row r="273" spans="1:12" ht="29.25" customHeight="1">
      <c r="A273" s="194" t="s">
        <v>362</v>
      </c>
      <c r="B273" s="192" t="s">
        <v>363</v>
      </c>
      <c r="C273" s="185" t="s">
        <v>493</v>
      </c>
      <c r="D273" s="185"/>
      <c r="E273" s="195" t="s">
        <v>494</v>
      </c>
      <c r="F273" s="195"/>
      <c r="G273" s="190" t="s">
        <v>364</v>
      </c>
      <c r="H273" s="190"/>
      <c r="I273" s="191" t="s">
        <v>368</v>
      </c>
      <c r="J273" s="191"/>
      <c r="K273" s="191"/>
      <c r="L273" s="192" t="s">
        <v>369</v>
      </c>
    </row>
    <row r="274" spans="1:12" ht="29.25" customHeight="1">
      <c r="A274" s="194"/>
      <c r="B274" s="192"/>
      <c r="C274" s="15" t="s">
        <v>901</v>
      </c>
      <c r="D274" s="15" t="s">
        <v>902</v>
      </c>
      <c r="E274" s="73" t="s">
        <v>901</v>
      </c>
      <c r="F274" s="94" t="s">
        <v>902</v>
      </c>
      <c r="G274" s="48" t="s">
        <v>370</v>
      </c>
      <c r="H274" s="13" t="s">
        <v>371</v>
      </c>
      <c r="I274" s="62" t="s">
        <v>372</v>
      </c>
      <c r="J274" s="62" t="s">
        <v>373</v>
      </c>
      <c r="K274" s="62" t="s">
        <v>374</v>
      </c>
      <c r="L274" s="192"/>
    </row>
    <row r="275" spans="1:12" ht="29.25" customHeight="1">
      <c r="A275" s="46" t="s">
        <v>52</v>
      </c>
      <c r="B275" s="45" t="s">
        <v>822</v>
      </c>
      <c r="C275" s="69">
        <v>39569</v>
      </c>
      <c r="D275" s="90" t="s">
        <v>1119</v>
      </c>
      <c r="E275" s="69">
        <v>41024</v>
      </c>
      <c r="F275" s="90" t="s">
        <v>1274</v>
      </c>
      <c r="G275" s="50">
        <f aca="true" t="shared" si="75" ref="G275:G284">E275-C275</f>
        <v>1455</v>
      </c>
      <c r="H275" s="6">
        <v>35</v>
      </c>
      <c r="I275" s="55">
        <f>G275*0.589</f>
        <v>856.995</v>
      </c>
      <c r="J275" s="54">
        <f>H275*2.01</f>
        <v>70.35</v>
      </c>
      <c r="K275" s="63">
        <f>I275+J275</f>
        <v>927.345</v>
      </c>
      <c r="L275" s="193" t="s">
        <v>1300</v>
      </c>
    </row>
    <row r="276" spans="1:12" ht="29.25" customHeight="1">
      <c r="A276" s="46" t="s">
        <v>819</v>
      </c>
      <c r="B276" s="45" t="s">
        <v>823</v>
      </c>
      <c r="C276" s="69">
        <v>5552</v>
      </c>
      <c r="D276" s="90">
        <v>54</v>
      </c>
      <c r="E276" s="69">
        <v>6722</v>
      </c>
      <c r="F276" s="90" t="s">
        <v>1082</v>
      </c>
      <c r="G276" s="50">
        <f t="shared" si="75"/>
        <v>1170</v>
      </c>
      <c r="H276" s="6">
        <v>36</v>
      </c>
      <c r="I276" s="55">
        <f aca="true" t="shared" si="76" ref="I276:I284">G276*0.589</f>
        <v>689.13</v>
      </c>
      <c r="J276" s="54">
        <f aca="true" t="shared" si="77" ref="J276:J284">H276*2.01</f>
        <v>72.35999999999999</v>
      </c>
      <c r="K276" s="63">
        <f aca="true" t="shared" si="78" ref="K276:K284">I276+J276</f>
        <v>761.49</v>
      </c>
      <c r="L276" s="193"/>
    </row>
    <row r="277" spans="1:12" ht="29.25" customHeight="1">
      <c r="A277" s="46" t="s">
        <v>53</v>
      </c>
      <c r="B277" s="45" t="s">
        <v>824</v>
      </c>
      <c r="C277" s="69">
        <v>14127</v>
      </c>
      <c r="D277" s="90" t="s">
        <v>1120</v>
      </c>
      <c r="E277" s="69">
        <v>17705</v>
      </c>
      <c r="F277" s="90" t="s">
        <v>1275</v>
      </c>
      <c r="G277" s="50">
        <f t="shared" si="75"/>
        <v>3578</v>
      </c>
      <c r="H277" s="6">
        <v>45</v>
      </c>
      <c r="I277" s="55">
        <f t="shared" si="76"/>
        <v>2107.442</v>
      </c>
      <c r="J277" s="54">
        <f t="shared" si="77"/>
        <v>90.44999999999999</v>
      </c>
      <c r="K277" s="63">
        <f t="shared" si="78"/>
        <v>2197.892</v>
      </c>
      <c r="L277" s="193"/>
    </row>
    <row r="278" spans="1:12" ht="29.25" customHeight="1">
      <c r="A278" s="46" t="s">
        <v>54</v>
      </c>
      <c r="B278" s="45" t="s">
        <v>825</v>
      </c>
      <c r="C278" s="69">
        <v>11182</v>
      </c>
      <c r="D278" s="89" t="s">
        <v>1145</v>
      </c>
      <c r="E278" s="69">
        <v>12257</v>
      </c>
      <c r="F278" s="89" t="s">
        <v>1276</v>
      </c>
      <c r="G278" s="50">
        <f t="shared" si="75"/>
        <v>1075</v>
      </c>
      <c r="H278" s="6">
        <v>7</v>
      </c>
      <c r="I278" s="55">
        <f t="shared" si="76"/>
        <v>633.175</v>
      </c>
      <c r="J278" s="54">
        <f t="shared" si="77"/>
        <v>14.069999999999999</v>
      </c>
      <c r="K278" s="63">
        <f t="shared" si="78"/>
        <v>647.245</v>
      </c>
      <c r="L278" s="193"/>
    </row>
    <row r="279" spans="1:12" ht="29.25" customHeight="1">
      <c r="A279" s="46" t="s">
        <v>55</v>
      </c>
      <c r="B279" s="45" t="s">
        <v>826</v>
      </c>
      <c r="C279" s="69">
        <v>9908</v>
      </c>
      <c r="D279" s="75" t="s">
        <v>1566</v>
      </c>
      <c r="E279" s="69">
        <v>12177</v>
      </c>
      <c r="F279" s="75" t="s">
        <v>1277</v>
      </c>
      <c r="G279" s="50">
        <f t="shared" si="75"/>
        <v>2269</v>
      </c>
      <c r="H279" s="6">
        <v>18</v>
      </c>
      <c r="I279" s="55">
        <f t="shared" si="76"/>
        <v>1336.441</v>
      </c>
      <c r="J279" s="54">
        <f t="shared" si="77"/>
        <v>36.17999999999999</v>
      </c>
      <c r="K279" s="63">
        <f t="shared" si="78"/>
        <v>1372.621</v>
      </c>
      <c r="L279" s="193"/>
    </row>
    <row r="280" spans="1:12" ht="29.25" customHeight="1">
      <c r="A280" s="46" t="s">
        <v>56</v>
      </c>
      <c r="B280" s="45" t="s">
        <v>827</v>
      </c>
      <c r="C280" s="69">
        <v>14333</v>
      </c>
      <c r="D280" s="90" t="s">
        <v>1121</v>
      </c>
      <c r="E280" s="69">
        <v>15248</v>
      </c>
      <c r="F280" s="75" t="s">
        <v>1277</v>
      </c>
      <c r="G280" s="50">
        <f t="shared" si="75"/>
        <v>915</v>
      </c>
      <c r="H280" s="6">
        <v>18</v>
      </c>
      <c r="I280" s="55">
        <f t="shared" si="76"/>
        <v>538.935</v>
      </c>
      <c r="J280" s="54">
        <f t="shared" si="77"/>
        <v>36.17999999999999</v>
      </c>
      <c r="K280" s="63">
        <f t="shared" si="78"/>
        <v>575.1149999999999</v>
      </c>
      <c r="L280" s="193"/>
    </row>
    <row r="281" spans="1:12" ht="29.25" customHeight="1">
      <c r="A281" s="46" t="s">
        <v>820</v>
      </c>
      <c r="B281" s="45" t="s">
        <v>829</v>
      </c>
      <c r="C281" s="69">
        <v>210</v>
      </c>
      <c r="D281" s="90"/>
      <c r="E281" s="69">
        <v>210</v>
      </c>
      <c r="F281" s="90"/>
      <c r="G281" s="50">
        <f t="shared" si="75"/>
        <v>0</v>
      </c>
      <c r="H281" s="6"/>
      <c r="I281" s="55">
        <f t="shared" si="76"/>
        <v>0</v>
      </c>
      <c r="J281" s="54">
        <f t="shared" si="77"/>
        <v>0</v>
      </c>
      <c r="K281" s="63">
        <f t="shared" si="78"/>
        <v>0</v>
      </c>
      <c r="L281" s="193"/>
    </row>
    <row r="282" spans="1:12" ht="29.25" customHeight="1">
      <c r="A282" s="46" t="s">
        <v>821</v>
      </c>
      <c r="B282" s="45" t="s">
        <v>858</v>
      </c>
      <c r="C282" s="69">
        <v>22093</v>
      </c>
      <c r="D282" s="90" t="s">
        <v>1122</v>
      </c>
      <c r="E282" s="69">
        <v>24021</v>
      </c>
      <c r="F282" s="90" t="s">
        <v>1279</v>
      </c>
      <c r="G282" s="50">
        <f t="shared" si="75"/>
        <v>1928</v>
      </c>
      <c r="H282" s="6">
        <v>47</v>
      </c>
      <c r="I282" s="55">
        <f t="shared" si="76"/>
        <v>1135.5919999999999</v>
      </c>
      <c r="J282" s="54">
        <f t="shared" si="77"/>
        <v>94.46999999999998</v>
      </c>
      <c r="K282" s="63">
        <f t="shared" si="78"/>
        <v>1230.062</v>
      </c>
      <c r="L282" s="193"/>
    </row>
    <row r="283" spans="1:12" ht="29.25" customHeight="1">
      <c r="A283" s="46" t="s">
        <v>57</v>
      </c>
      <c r="B283" s="45" t="s">
        <v>828</v>
      </c>
      <c r="C283" s="69">
        <v>14475</v>
      </c>
      <c r="D283" s="90" t="s">
        <v>1134</v>
      </c>
      <c r="E283" s="69">
        <v>15799</v>
      </c>
      <c r="F283" s="90" t="s">
        <v>1278</v>
      </c>
      <c r="G283" s="50">
        <f t="shared" si="75"/>
        <v>1324</v>
      </c>
      <c r="H283" s="6">
        <v>61</v>
      </c>
      <c r="I283" s="55">
        <f t="shared" si="76"/>
        <v>779.836</v>
      </c>
      <c r="J283" s="54">
        <f t="shared" si="77"/>
        <v>122.60999999999999</v>
      </c>
      <c r="K283" s="63">
        <f t="shared" si="78"/>
        <v>902.446</v>
      </c>
      <c r="L283" s="193"/>
    </row>
    <row r="284" spans="1:12" ht="29.25" customHeight="1">
      <c r="A284" s="46" t="s">
        <v>58</v>
      </c>
      <c r="B284" s="45" t="s">
        <v>830</v>
      </c>
      <c r="C284" s="69">
        <v>13107</v>
      </c>
      <c r="D284" s="75">
        <v>36</v>
      </c>
      <c r="E284" s="69">
        <v>13342</v>
      </c>
      <c r="F284" s="75" t="s">
        <v>1082</v>
      </c>
      <c r="G284" s="50">
        <f t="shared" si="75"/>
        <v>235</v>
      </c>
      <c r="H284" s="6">
        <v>36</v>
      </c>
      <c r="I284" s="55">
        <f t="shared" si="76"/>
        <v>138.415</v>
      </c>
      <c r="J284" s="54">
        <f t="shared" si="77"/>
        <v>72.35999999999999</v>
      </c>
      <c r="K284" s="63">
        <f t="shared" si="78"/>
        <v>210.77499999999998</v>
      </c>
      <c r="L284" s="193"/>
    </row>
    <row r="285" spans="1:12" ht="29.25" customHeight="1">
      <c r="A285" s="189" t="s">
        <v>374</v>
      </c>
      <c r="B285" s="189"/>
      <c r="C285" s="70"/>
      <c r="D285" s="70"/>
      <c r="E285" s="71"/>
      <c r="F285" s="93"/>
      <c r="G285" s="51"/>
      <c r="H285" s="44"/>
      <c r="I285" s="64">
        <f>SUM(I275:I284)</f>
        <v>8215.961000000001</v>
      </c>
      <c r="J285" s="64">
        <f>SUM(J275:J284)</f>
        <v>609.03</v>
      </c>
      <c r="K285" s="64">
        <f>SUM(K275:K284)</f>
        <v>8824.991</v>
      </c>
      <c r="L285" s="193"/>
    </row>
    <row r="286" spans="1:12" ht="25.5">
      <c r="A286" s="155" t="s">
        <v>860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7"/>
    </row>
    <row r="287" spans="1:12" ht="24" customHeight="1">
      <c r="A287" s="157" t="s">
        <v>360</v>
      </c>
      <c r="B287" s="157"/>
      <c r="E287" s="196" t="s">
        <v>1146</v>
      </c>
      <c r="F287" s="197"/>
      <c r="G287" s="197"/>
      <c r="H287" s="197"/>
      <c r="J287" s="158" t="s">
        <v>361</v>
      </c>
      <c r="K287" s="158"/>
      <c r="L287" s="158"/>
    </row>
    <row r="288" spans="1:12" ht="29.25" customHeight="1">
      <c r="A288" s="194" t="s">
        <v>362</v>
      </c>
      <c r="B288" s="192" t="s">
        <v>363</v>
      </c>
      <c r="C288" s="185" t="s">
        <v>493</v>
      </c>
      <c r="D288" s="185"/>
      <c r="E288" s="195" t="s">
        <v>494</v>
      </c>
      <c r="F288" s="195"/>
      <c r="G288" s="190" t="s">
        <v>364</v>
      </c>
      <c r="H288" s="190"/>
      <c r="I288" s="191" t="s">
        <v>368</v>
      </c>
      <c r="J288" s="191"/>
      <c r="K288" s="191"/>
      <c r="L288" s="192" t="s">
        <v>369</v>
      </c>
    </row>
    <row r="289" spans="1:12" ht="29.25" customHeight="1">
      <c r="A289" s="194"/>
      <c r="B289" s="192"/>
      <c r="C289" s="15" t="s">
        <v>901</v>
      </c>
      <c r="D289" s="15" t="s">
        <v>902</v>
      </c>
      <c r="E289" s="73" t="s">
        <v>901</v>
      </c>
      <c r="F289" s="94" t="s">
        <v>902</v>
      </c>
      <c r="G289" s="48" t="s">
        <v>370</v>
      </c>
      <c r="H289" s="13" t="s">
        <v>371</v>
      </c>
      <c r="I289" s="62" t="s">
        <v>372</v>
      </c>
      <c r="J289" s="62" t="s">
        <v>373</v>
      </c>
      <c r="K289" s="62" t="s">
        <v>374</v>
      </c>
      <c r="L289" s="192"/>
    </row>
    <row r="290" spans="1:12" ht="29.25" customHeight="1">
      <c r="A290" s="46" t="s">
        <v>59</v>
      </c>
      <c r="B290" s="45" t="s">
        <v>832</v>
      </c>
      <c r="C290" s="69">
        <v>20059</v>
      </c>
      <c r="D290" s="90" t="s">
        <v>1123</v>
      </c>
      <c r="E290" s="69">
        <v>21718</v>
      </c>
      <c r="F290" s="90" t="s">
        <v>1280</v>
      </c>
      <c r="G290" s="50">
        <f>E290-C290</f>
        <v>1659</v>
      </c>
      <c r="H290" s="6">
        <v>44</v>
      </c>
      <c r="I290" s="55">
        <f>G290*0.589</f>
        <v>977.151</v>
      </c>
      <c r="J290" s="54">
        <f>H290*2.01</f>
        <v>88.44</v>
      </c>
      <c r="K290" s="63">
        <f>I290+J290</f>
        <v>1065.591</v>
      </c>
      <c r="L290" s="193" t="s">
        <v>1300</v>
      </c>
    </row>
    <row r="291" spans="1:12" ht="29.25" customHeight="1">
      <c r="A291" s="46" t="s">
        <v>831</v>
      </c>
      <c r="B291" s="45" t="s">
        <v>833</v>
      </c>
      <c r="C291" s="69">
        <v>25570</v>
      </c>
      <c r="D291" s="90" t="s">
        <v>1124</v>
      </c>
      <c r="E291" s="69">
        <v>27634</v>
      </c>
      <c r="F291" s="90" t="s">
        <v>1281</v>
      </c>
      <c r="G291" s="50">
        <f aca="true" t="shared" si="79" ref="G291:G299">E291-C291</f>
        <v>2064</v>
      </c>
      <c r="H291" s="6">
        <v>40</v>
      </c>
      <c r="I291" s="55">
        <f aca="true" t="shared" si="80" ref="I291:I299">G291*0.589</f>
        <v>1215.696</v>
      </c>
      <c r="J291" s="54">
        <f aca="true" t="shared" si="81" ref="J291:J299">H291*2.01</f>
        <v>80.39999999999999</v>
      </c>
      <c r="K291" s="63">
        <f aca="true" t="shared" si="82" ref="K291:K299">I291+J291</f>
        <v>1296.096</v>
      </c>
      <c r="L291" s="193"/>
    </row>
    <row r="292" spans="1:12" ht="29.25" customHeight="1">
      <c r="A292" s="46" t="s">
        <v>60</v>
      </c>
      <c r="B292" s="45" t="s">
        <v>834</v>
      </c>
      <c r="C292" s="69">
        <v>22802</v>
      </c>
      <c r="D292" s="90" t="s">
        <v>1125</v>
      </c>
      <c r="E292" s="69">
        <v>24251</v>
      </c>
      <c r="F292" s="90" t="s">
        <v>1282</v>
      </c>
      <c r="G292" s="50">
        <f t="shared" si="79"/>
        <v>1449</v>
      </c>
      <c r="H292" s="6">
        <v>36</v>
      </c>
      <c r="I292" s="55">
        <f t="shared" si="80"/>
        <v>853.4609999999999</v>
      </c>
      <c r="J292" s="54">
        <f t="shared" si="81"/>
        <v>72.35999999999999</v>
      </c>
      <c r="K292" s="63">
        <f t="shared" si="82"/>
        <v>925.8209999999999</v>
      </c>
      <c r="L292" s="193"/>
    </row>
    <row r="293" spans="1:12" ht="29.25" customHeight="1">
      <c r="A293" s="46" t="s">
        <v>61</v>
      </c>
      <c r="B293" s="45" t="s">
        <v>870</v>
      </c>
      <c r="C293" s="69">
        <v>22090</v>
      </c>
      <c r="D293" s="90" t="s">
        <v>1126</v>
      </c>
      <c r="E293" s="69">
        <v>29148</v>
      </c>
      <c r="F293" s="90" t="s">
        <v>1283</v>
      </c>
      <c r="G293" s="50">
        <f t="shared" si="79"/>
        <v>7058</v>
      </c>
      <c r="H293" s="6">
        <v>115</v>
      </c>
      <c r="I293" s="55">
        <f t="shared" si="80"/>
        <v>4157.161999999999</v>
      </c>
      <c r="J293" s="54">
        <f t="shared" si="81"/>
        <v>231.14999999999998</v>
      </c>
      <c r="K293" s="63">
        <f t="shared" si="82"/>
        <v>4388.311999999999</v>
      </c>
      <c r="L293" s="193"/>
    </row>
    <row r="294" spans="1:12" ht="29.25" customHeight="1">
      <c r="A294" s="46" t="s">
        <v>62</v>
      </c>
      <c r="B294" s="45" t="s">
        <v>835</v>
      </c>
      <c r="C294" s="69">
        <v>17959</v>
      </c>
      <c r="D294" s="75" t="s">
        <v>1127</v>
      </c>
      <c r="E294" s="69">
        <v>18168</v>
      </c>
      <c r="F294" s="75" t="s">
        <v>1284</v>
      </c>
      <c r="G294" s="50">
        <f t="shared" si="79"/>
        <v>209</v>
      </c>
      <c r="H294" s="6">
        <v>20</v>
      </c>
      <c r="I294" s="55">
        <f t="shared" si="80"/>
        <v>123.101</v>
      </c>
      <c r="J294" s="54">
        <f t="shared" si="81"/>
        <v>40.199999999999996</v>
      </c>
      <c r="K294" s="63">
        <f t="shared" si="82"/>
        <v>163.301</v>
      </c>
      <c r="L294" s="193"/>
    </row>
    <row r="295" spans="1:12" ht="29.25" customHeight="1">
      <c r="A295" s="46" t="s">
        <v>63</v>
      </c>
      <c r="B295" s="45" t="s">
        <v>836</v>
      </c>
      <c r="C295" s="69">
        <v>38705</v>
      </c>
      <c r="D295" s="90" t="s">
        <v>1128</v>
      </c>
      <c r="E295" s="69">
        <v>42277</v>
      </c>
      <c r="F295" s="90" t="s">
        <v>1285</v>
      </c>
      <c r="G295" s="50">
        <f t="shared" si="79"/>
        <v>3572</v>
      </c>
      <c r="H295" s="6">
        <v>49</v>
      </c>
      <c r="I295" s="55">
        <f t="shared" si="80"/>
        <v>2103.908</v>
      </c>
      <c r="J295" s="54">
        <f t="shared" si="81"/>
        <v>98.49</v>
      </c>
      <c r="K295" s="63">
        <f t="shared" si="82"/>
        <v>2202.3979999999997</v>
      </c>
      <c r="L295" s="193"/>
    </row>
    <row r="296" spans="1:12" ht="29.25" customHeight="1">
      <c r="A296" s="46" t="s">
        <v>64</v>
      </c>
      <c r="B296" s="45" t="s">
        <v>837</v>
      </c>
      <c r="C296" s="69">
        <v>28675</v>
      </c>
      <c r="D296" s="90" t="s">
        <v>1129</v>
      </c>
      <c r="E296" s="69">
        <v>30856</v>
      </c>
      <c r="F296" s="90" t="s">
        <v>1286</v>
      </c>
      <c r="G296" s="50">
        <f t="shared" si="79"/>
        <v>2181</v>
      </c>
      <c r="H296" s="6">
        <v>32</v>
      </c>
      <c r="I296" s="55">
        <f t="shared" si="80"/>
        <v>1284.609</v>
      </c>
      <c r="J296" s="54">
        <f t="shared" si="81"/>
        <v>64.32</v>
      </c>
      <c r="K296" s="63">
        <f t="shared" si="82"/>
        <v>1348.9289999999999</v>
      </c>
      <c r="L296" s="193"/>
    </row>
    <row r="297" spans="1:12" ht="29.25" customHeight="1">
      <c r="A297" s="46" t="s">
        <v>65</v>
      </c>
      <c r="B297" s="45" t="s">
        <v>838</v>
      </c>
      <c r="C297" s="69">
        <v>17117</v>
      </c>
      <c r="D297" s="90" t="s">
        <v>1130</v>
      </c>
      <c r="E297" s="69">
        <v>18340</v>
      </c>
      <c r="F297" s="90" t="s">
        <v>1287</v>
      </c>
      <c r="G297" s="50">
        <f t="shared" si="79"/>
        <v>1223</v>
      </c>
      <c r="H297" s="6">
        <v>34</v>
      </c>
      <c r="I297" s="55">
        <f t="shared" si="80"/>
        <v>720.347</v>
      </c>
      <c r="J297" s="54">
        <f t="shared" si="81"/>
        <v>68.33999999999999</v>
      </c>
      <c r="K297" s="63">
        <f t="shared" si="82"/>
        <v>788.687</v>
      </c>
      <c r="L297" s="193"/>
    </row>
    <row r="298" spans="1:12" ht="29.25" customHeight="1">
      <c r="A298" s="46" t="s">
        <v>66</v>
      </c>
      <c r="B298" s="45" t="s">
        <v>839</v>
      </c>
      <c r="C298" s="69">
        <v>8913</v>
      </c>
      <c r="D298" s="90" t="s">
        <v>1131</v>
      </c>
      <c r="E298" s="69">
        <v>10028</v>
      </c>
      <c r="F298" s="90" t="s">
        <v>1288</v>
      </c>
      <c r="G298" s="50">
        <f t="shared" si="79"/>
        <v>1115</v>
      </c>
      <c r="H298" s="6">
        <v>41</v>
      </c>
      <c r="I298" s="55">
        <f t="shared" si="80"/>
        <v>656.735</v>
      </c>
      <c r="J298" s="54">
        <f t="shared" si="81"/>
        <v>82.41</v>
      </c>
      <c r="K298" s="63">
        <f t="shared" si="82"/>
        <v>739.145</v>
      </c>
      <c r="L298" s="193"/>
    </row>
    <row r="299" spans="1:12" ht="29.25" customHeight="1">
      <c r="A299" s="46" t="s">
        <v>67</v>
      </c>
      <c r="B299" s="45" t="s">
        <v>840</v>
      </c>
      <c r="C299" s="69">
        <v>25882</v>
      </c>
      <c r="D299" s="75" t="s">
        <v>1132</v>
      </c>
      <c r="E299" s="69">
        <v>28027</v>
      </c>
      <c r="F299" s="75" t="s">
        <v>1289</v>
      </c>
      <c r="G299" s="50">
        <f t="shared" si="79"/>
        <v>2145</v>
      </c>
      <c r="H299" s="6">
        <v>38</v>
      </c>
      <c r="I299" s="55">
        <f t="shared" si="80"/>
        <v>1263.405</v>
      </c>
      <c r="J299" s="54">
        <f t="shared" si="81"/>
        <v>76.38</v>
      </c>
      <c r="K299" s="63">
        <f t="shared" si="82"/>
        <v>1339.7849999999999</v>
      </c>
      <c r="L299" s="193"/>
    </row>
    <row r="300" spans="1:12" ht="29.25" customHeight="1">
      <c r="A300" s="189" t="s">
        <v>374</v>
      </c>
      <c r="B300" s="189"/>
      <c r="C300" s="70"/>
      <c r="D300" s="70"/>
      <c r="E300" s="71"/>
      <c r="F300" s="93"/>
      <c r="G300" s="51"/>
      <c r="H300" s="44"/>
      <c r="I300" s="64">
        <f>SUM(I290:I299)</f>
        <v>13355.575</v>
      </c>
      <c r="J300" s="64">
        <f>SUM(J290:J299)</f>
        <v>902.4899999999999</v>
      </c>
      <c r="K300" s="64">
        <f>SUM(K290:K299)</f>
        <v>14258.064999999999</v>
      </c>
      <c r="L300" s="193"/>
    </row>
    <row r="301" spans="1:12" ht="25.5">
      <c r="A301" s="155" t="s">
        <v>860</v>
      </c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7"/>
    </row>
    <row r="302" spans="1:12" ht="24" customHeight="1">
      <c r="A302" s="157" t="s">
        <v>360</v>
      </c>
      <c r="B302" s="157"/>
      <c r="E302" s="196" t="s">
        <v>1146</v>
      </c>
      <c r="F302" s="197"/>
      <c r="G302" s="197"/>
      <c r="H302" s="197"/>
      <c r="J302" s="158"/>
      <c r="K302" s="158"/>
      <c r="L302" s="158"/>
    </row>
    <row r="303" spans="1:12" ht="29.25" customHeight="1">
      <c r="A303" s="194" t="s">
        <v>362</v>
      </c>
      <c r="B303" s="192" t="s">
        <v>363</v>
      </c>
      <c r="C303" s="185" t="s">
        <v>493</v>
      </c>
      <c r="D303" s="185"/>
      <c r="E303" s="195" t="s">
        <v>494</v>
      </c>
      <c r="F303" s="195"/>
      <c r="G303" s="190" t="s">
        <v>364</v>
      </c>
      <c r="H303" s="190"/>
      <c r="I303" s="191" t="s">
        <v>368</v>
      </c>
      <c r="J303" s="191"/>
      <c r="K303" s="191"/>
      <c r="L303" s="192" t="s">
        <v>369</v>
      </c>
    </row>
    <row r="304" spans="1:12" ht="29.25" customHeight="1">
      <c r="A304" s="194"/>
      <c r="B304" s="192"/>
      <c r="C304" s="15" t="s">
        <v>901</v>
      </c>
      <c r="D304" s="15" t="s">
        <v>902</v>
      </c>
      <c r="E304" s="73" t="s">
        <v>901</v>
      </c>
      <c r="F304" s="94" t="s">
        <v>902</v>
      </c>
      <c r="G304" s="48" t="s">
        <v>370</v>
      </c>
      <c r="H304" s="13" t="s">
        <v>371</v>
      </c>
      <c r="I304" s="62" t="s">
        <v>372</v>
      </c>
      <c r="J304" s="62" t="s">
        <v>373</v>
      </c>
      <c r="K304" s="62" t="s">
        <v>374</v>
      </c>
      <c r="L304" s="192"/>
    </row>
    <row r="305" spans="1:12" ht="29.25" customHeight="1">
      <c r="A305" s="46" t="s">
        <v>68</v>
      </c>
      <c r="B305" s="45" t="s">
        <v>842</v>
      </c>
      <c r="C305" s="69">
        <v>15032</v>
      </c>
      <c r="D305" s="90" t="s">
        <v>41</v>
      </c>
      <c r="E305" s="69">
        <v>16012</v>
      </c>
      <c r="F305" s="90" t="s">
        <v>1290</v>
      </c>
      <c r="G305" s="50">
        <f>E305-C305</f>
        <v>980</v>
      </c>
      <c r="H305" s="6">
        <v>10</v>
      </c>
      <c r="I305" s="55">
        <f>G305*0.589</f>
        <v>577.2199999999999</v>
      </c>
      <c r="J305" s="54">
        <f>H305*2.01</f>
        <v>20.099999999999998</v>
      </c>
      <c r="K305" s="63">
        <f>I305+J305</f>
        <v>597.3199999999999</v>
      </c>
      <c r="L305" s="193" t="s">
        <v>1300</v>
      </c>
    </row>
    <row r="306" spans="1:12" ht="29.25" customHeight="1">
      <c r="A306" s="46" t="s">
        <v>841</v>
      </c>
      <c r="B306" s="45" t="s">
        <v>843</v>
      </c>
      <c r="C306" s="69">
        <v>386</v>
      </c>
      <c r="D306" s="90">
        <v>108</v>
      </c>
      <c r="E306" s="69">
        <v>2304</v>
      </c>
      <c r="F306" s="90">
        <v>140</v>
      </c>
      <c r="G306" s="50">
        <f aca="true" t="shared" si="83" ref="G306:H314">E306-C306</f>
        <v>1918</v>
      </c>
      <c r="H306" s="50">
        <f t="shared" si="83"/>
        <v>32</v>
      </c>
      <c r="I306" s="55">
        <f aca="true" t="shared" si="84" ref="I306:I314">G306*0.589</f>
        <v>1129.702</v>
      </c>
      <c r="J306" s="54">
        <f aca="true" t="shared" si="85" ref="J306:J314">H306*2.01</f>
        <v>64.32</v>
      </c>
      <c r="K306" s="63">
        <f aca="true" t="shared" si="86" ref="K306:K314">I306+J306</f>
        <v>1194.022</v>
      </c>
      <c r="L306" s="193"/>
    </row>
    <row r="307" spans="1:12" ht="29.25" customHeight="1">
      <c r="A307" s="46" t="s">
        <v>69</v>
      </c>
      <c r="B307" s="45" t="s">
        <v>844</v>
      </c>
      <c r="C307" s="69">
        <v>234</v>
      </c>
      <c r="D307" s="90" t="s">
        <v>42</v>
      </c>
      <c r="E307" s="69">
        <v>882</v>
      </c>
      <c r="F307" s="90" t="s">
        <v>1291</v>
      </c>
      <c r="G307" s="50">
        <f t="shared" si="83"/>
        <v>648</v>
      </c>
      <c r="H307" s="6">
        <v>17</v>
      </c>
      <c r="I307" s="55">
        <f t="shared" si="84"/>
        <v>381.67199999999997</v>
      </c>
      <c r="J307" s="54">
        <f t="shared" si="85"/>
        <v>34.169999999999995</v>
      </c>
      <c r="K307" s="63">
        <f t="shared" si="86"/>
        <v>415.842</v>
      </c>
      <c r="L307" s="193"/>
    </row>
    <row r="308" spans="1:12" ht="29.25" customHeight="1">
      <c r="A308" s="46" t="s">
        <v>70</v>
      </c>
      <c r="B308" s="45" t="s">
        <v>845</v>
      </c>
      <c r="C308" s="69">
        <v>16618</v>
      </c>
      <c r="D308" s="90" t="s">
        <v>43</v>
      </c>
      <c r="E308" s="69">
        <v>17569</v>
      </c>
      <c r="F308" s="90" t="s">
        <v>1292</v>
      </c>
      <c r="G308" s="50">
        <f t="shared" si="83"/>
        <v>951</v>
      </c>
      <c r="H308" s="6">
        <v>18</v>
      </c>
      <c r="I308" s="55">
        <f t="shared" si="84"/>
        <v>560.139</v>
      </c>
      <c r="J308" s="54">
        <f t="shared" si="85"/>
        <v>36.17999999999999</v>
      </c>
      <c r="K308" s="63">
        <f t="shared" si="86"/>
        <v>596.319</v>
      </c>
      <c r="L308" s="193"/>
    </row>
    <row r="309" spans="1:12" ht="29.25" customHeight="1">
      <c r="A309" s="46" t="s">
        <v>71</v>
      </c>
      <c r="B309" s="45" t="s">
        <v>846</v>
      </c>
      <c r="C309" s="69">
        <v>4289</v>
      </c>
      <c r="D309" s="75" t="s">
        <v>44</v>
      </c>
      <c r="E309" s="69">
        <v>5051</v>
      </c>
      <c r="F309" s="75" t="s">
        <v>1293</v>
      </c>
      <c r="G309" s="50">
        <f t="shared" si="83"/>
        <v>762</v>
      </c>
      <c r="H309" s="6">
        <v>22</v>
      </c>
      <c r="I309" s="55">
        <f t="shared" si="84"/>
        <v>448.818</v>
      </c>
      <c r="J309" s="54">
        <f t="shared" si="85"/>
        <v>44.22</v>
      </c>
      <c r="K309" s="63">
        <f t="shared" si="86"/>
        <v>493.038</v>
      </c>
      <c r="L309" s="193"/>
    </row>
    <row r="310" spans="1:12" ht="29.25" customHeight="1">
      <c r="A310" s="46" t="s">
        <v>72</v>
      </c>
      <c r="B310" s="45" t="s">
        <v>847</v>
      </c>
      <c r="C310" s="69">
        <v>64236</v>
      </c>
      <c r="D310" s="90">
        <v>54</v>
      </c>
      <c r="E310" s="69">
        <v>68507</v>
      </c>
      <c r="F310" s="90" t="s">
        <v>1294</v>
      </c>
      <c r="G310" s="50">
        <f t="shared" si="83"/>
        <v>4271</v>
      </c>
      <c r="H310" s="6">
        <v>54</v>
      </c>
      <c r="I310" s="55">
        <f t="shared" si="84"/>
        <v>2515.6189999999997</v>
      </c>
      <c r="J310" s="54">
        <f t="shared" si="85"/>
        <v>108.53999999999999</v>
      </c>
      <c r="K310" s="63">
        <f t="shared" si="86"/>
        <v>2624.1589999999997</v>
      </c>
      <c r="L310" s="193"/>
    </row>
    <row r="311" spans="1:12" ht="29.25" customHeight="1">
      <c r="A311" s="46" t="s">
        <v>73</v>
      </c>
      <c r="B311" s="45" t="s">
        <v>859</v>
      </c>
      <c r="C311" s="69">
        <v>11476</v>
      </c>
      <c r="D311" s="90" t="s">
        <v>45</v>
      </c>
      <c r="E311" s="69">
        <v>12300</v>
      </c>
      <c r="F311" s="90" t="s">
        <v>1295</v>
      </c>
      <c r="G311" s="50">
        <f t="shared" si="83"/>
        <v>824</v>
      </c>
      <c r="H311" s="6">
        <v>24</v>
      </c>
      <c r="I311" s="55">
        <f t="shared" si="84"/>
        <v>485.33599999999996</v>
      </c>
      <c r="J311" s="54">
        <f t="shared" si="85"/>
        <v>48.239999999999995</v>
      </c>
      <c r="K311" s="63">
        <f t="shared" si="86"/>
        <v>533.5759999999999</v>
      </c>
      <c r="L311" s="193"/>
    </row>
    <row r="312" spans="1:12" ht="29.25" customHeight="1">
      <c r="A312" s="46" t="s">
        <v>74</v>
      </c>
      <c r="B312" s="45" t="s">
        <v>848</v>
      </c>
      <c r="C312" s="69">
        <v>9110</v>
      </c>
      <c r="D312" s="90" t="s">
        <v>46</v>
      </c>
      <c r="E312" s="69">
        <v>9714</v>
      </c>
      <c r="F312" s="101" t="s">
        <v>1298</v>
      </c>
      <c r="G312" s="50">
        <f t="shared" si="83"/>
        <v>604</v>
      </c>
      <c r="H312" s="6">
        <v>22</v>
      </c>
      <c r="I312" s="55">
        <f t="shared" si="84"/>
        <v>355.756</v>
      </c>
      <c r="J312" s="54">
        <f t="shared" si="85"/>
        <v>44.22</v>
      </c>
      <c r="K312" s="63">
        <f t="shared" si="86"/>
        <v>399.976</v>
      </c>
      <c r="L312" s="193"/>
    </row>
    <row r="313" spans="1:12" ht="29.25" customHeight="1">
      <c r="A313" s="46" t="s">
        <v>75</v>
      </c>
      <c r="B313" s="45" t="s">
        <v>849</v>
      </c>
      <c r="C313" s="69">
        <v>15940</v>
      </c>
      <c r="D313" s="90" t="s">
        <v>47</v>
      </c>
      <c r="E313" s="69">
        <v>16897</v>
      </c>
      <c r="F313" s="90" t="s">
        <v>1296</v>
      </c>
      <c r="G313" s="50">
        <f t="shared" si="83"/>
        <v>957</v>
      </c>
      <c r="H313" s="6">
        <v>24</v>
      </c>
      <c r="I313" s="55">
        <f t="shared" si="84"/>
        <v>563.673</v>
      </c>
      <c r="J313" s="54">
        <f t="shared" si="85"/>
        <v>48.239999999999995</v>
      </c>
      <c r="K313" s="63">
        <f t="shared" si="86"/>
        <v>611.913</v>
      </c>
      <c r="L313" s="193"/>
    </row>
    <row r="314" spans="1:12" ht="29.25" customHeight="1">
      <c r="A314" s="46" t="s">
        <v>76</v>
      </c>
      <c r="B314" s="45" t="s">
        <v>850</v>
      </c>
      <c r="C314" s="69">
        <v>25878</v>
      </c>
      <c r="D314" s="75" t="s">
        <v>48</v>
      </c>
      <c r="E314" s="69">
        <v>27377</v>
      </c>
      <c r="F314" s="75" t="s">
        <v>1297</v>
      </c>
      <c r="G314" s="50">
        <f t="shared" si="83"/>
        <v>1499</v>
      </c>
      <c r="H314" s="6">
        <v>29</v>
      </c>
      <c r="I314" s="55">
        <f t="shared" si="84"/>
        <v>882.911</v>
      </c>
      <c r="J314" s="54">
        <f t="shared" si="85"/>
        <v>58.28999999999999</v>
      </c>
      <c r="K314" s="63">
        <f t="shared" si="86"/>
        <v>941.2009999999999</v>
      </c>
      <c r="L314" s="193"/>
    </row>
    <row r="315" spans="1:12" ht="29.25" customHeight="1">
      <c r="A315" s="189" t="s">
        <v>374</v>
      </c>
      <c r="B315" s="189"/>
      <c r="C315" s="70"/>
      <c r="D315" s="70"/>
      <c r="E315" s="71"/>
      <c r="F315" s="93"/>
      <c r="G315" s="51"/>
      <c r="H315" s="44"/>
      <c r="I315" s="64">
        <f>SUM(I305:I314)</f>
        <v>7900.8460000000005</v>
      </c>
      <c r="J315" s="64">
        <f>SUM(J305:J314)</f>
        <v>506.52</v>
      </c>
      <c r="K315" s="64">
        <f>SUM(K305:K314)</f>
        <v>8407.365999999998</v>
      </c>
      <c r="L315" s="193"/>
    </row>
    <row r="316" spans="1:12" ht="25.5">
      <c r="A316" s="155" t="s">
        <v>860</v>
      </c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7"/>
    </row>
    <row r="317" spans="1:12" ht="24" customHeight="1">
      <c r="A317" s="157" t="s">
        <v>360</v>
      </c>
      <c r="B317" s="157"/>
      <c r="E317" s="196" t="s">
        <v>1146</v>
      </c>
      <c r="F317" s="197"/>
      <c r="G317" s="197"/>
      <c r="H317" s="197"/>
      <c r="J317" s="158"/>
      <c r="K317" s="158"/>
      <c r="L317" s="158"/>
    </row>
    <row r="318" spans="1:12" ht="29.25" customHeight="1">
      <c r="A318" s="194" t="s">
        <v>362</v>
      </c>
      <c r="B318" s="192" t="s">
        <v>363</v>
      </c>
      <c r="C318" s="185" t="s">
        <v>493</v>
      </c>
      <c r="D318" s="185"/>
      <c r="E318" s="195" t="s">
        <v>494</v>
      </c>
      <c r="F318" s="195"/>
      <c r="G318" s="190" t="s">
        <v>364</v>
      </c>
      <c r="H318" s="190"/>
      <c r="I318" s="191" t="s">
        <v>368</v>
      </c>
      <c r="J318" s="191"/>
      <c r="K318" s="191"/>
      <c r="L318" s="192" t="s">
        <v>369</v>
      </c>
    </row>
    <row r="319" spans="1:12" ht="29.25" customHeight="1">
      <c r="A319" s="194"/>
      <c r="B319" s="192"/>
      <c r="C319" s="15" t="s">
        <v>901</v>
      </c>
      <c r="D319" s="15" t="s">
        <v>902</v>
      </c>
      <c r="E319" s="73" t="s">
        <v>901</v>
      </c>
      <c r="F319" s="94" t="s">
        <v>902</v>
      </c>
      <c r="G319" s="48" t="s">
        <v>370</v>
      </c>
      <c r="H319" s="13" t="s">
        <v>371</v>
      </c>
      <c r="I319" s="62" t="s">
        <v>372</v>
      </c>
      <c r="J319" s="62" t="s">
        <v>373</v>
      </c>
      <c r="K319" s="62" t="s">
        <v>374</v>
      </c>
      <c r="L319" s="192"/>
    </row>
    <row r="320" spans="1:12" ht="26.25" customHeight="1">
      <c r="A320" s="46" t="s">
        <v>77</v>
      </c>
      <c r="B320" s="45" t="s">
        <v>892</v>
      </c>
      <c r="C320" s="69">
        <v>21828</v>
      </c>
      <c r="D320" s="90" t="s">
        <v>49</v>
      </c>
      <c r="E320" s="69">
        <v>21946</v>
      </c>
      <c r="F320" s="90" t="s">
        <v>1299</v>
      </c>
      <c r="G320" s="50">
        <f>E320-C320</f>
        <v>118</v>
      </c>
      <c r="H320" s="6">
        <v>9</v>
      </c>
      <c r="I320" s="55">
        <f>G320*0.589</f>
        <v>69.502</v>
      </c>
      <c r="J320" s="54">
        <f>H320*2.01</f>
        <v>18.089999999999996</v>
      </c>
      <c r="K320" s="63">
        <f>I320+J320</f>
        <v>87.59199999999998</v>
      </c>
      <c r="L320" s="136" t="s">
        <v>1300</v>
      </c>
    </row>
    <row r="321" spans="1:12" ht="26.25" customHeight="1">
      <c r="A321" s="46" t="s">
        <v>891</v>
      </c>
      <c r="B321" s="45" t="s">
        <v>893</v>
      </c>
      <c r="C321" s="69">
        <v>5835</v>
      </c>
      <c r="D321" s="90" t="s">
        <v>50</v>
      </c>
      <c r="E321" s="69">
        <v>6419</v>
      </c>
      <c r="F321" s="90" t="s">
        <v>1082</v>
      </c>
      <c r="G321" s="50">
        <f aca="true" t="shared" si="87" ref="G321:H329">E321-C321</f>
        <v>584</v>
      </c>
      <c r="H321" s="6">
        <v>36</v>
      </c>
      <c r="I321" s="55">
        <f aca="true" t="shared" si="88" ref="I321:I329">G321*0.589</f>
        <v>343.976</v>
      </c>
      <c r="J321" s="54">
        <f aca="true" t="shared" si="89" ref="J321:J329">H321*2.01</f>
        <v>72.35999999999999</v>
      </c>
      <c r="K321" s="63">
        <f aca="true" t="shared" si="90" ref="K321:K329">I321+J321</f>
        <v>416.336</v>
      </c>
      <c r="L321" s="137"/>
    </row>
    <row r="322" spans="1:12" ht="26.25" customHeight="1">
      <c r="A322" s="46" t="s">
        <v>78</v>
      </c>
      <c r="B322" s="45" t="s">
        <v>894</v>
      </c>
      <c r="C322" s="69">
        <v>7834</v>
      </c>
      <c r="D322" s="90">
        <v>36</v>
      </c>
      <c r="E322" s="69">
        <v>8637</v>
      </c>
      <c r="F322" s="90" t="s">
        <v>1082</v>
      </c>
      <c r="G322" s="50">
        <f t="shared" si="87"/>
        <v>803</v>
      </c>
      <c r="H322" s="6">
        <v>36</v>
      </c>
      <c r="I322" s="55">
        <f t="shared" si="88"/>
        <v>472.967</v>
      </c>
      <c r="J322" s="54">
        <f t="shared" si="89"/>
        <v>72.35999999999999</v>
      </c>
      <c r="K322" s="63">
        <f t="shared" si="90"/>
        <v>545.327</v>
      </c>
      <c r="L322" s="137"/>
    </row>
    <row r="323" spans="1:12" ht="26.25" customHeight="1">
      <c r="A323" s="46" t="s">
        <v>79</v>
      </c>
      <c r="B323" s="45" t="s">
        <v>895</v>
      </c>
      <c r="C323" s="69">
        <v>23734</v>
      </c>
      <c r="D323" s="90">
        <v>2305</v>
      </c>
      <c r="E323" s="69">
        <v>25514</v>
      </c>
      <c r="F323" s="90">
        <v>2335</v>
      </c>
      <c r="G323" s="50">
        <f t="shared" si="87"/>
        <v>1780</v>
      </c>
      <c r="H323" s="50">
        <f t="shared" si="87"/>
        <v>30</v>
      </c>
      <c r="I323" s="55">
        <f t="shared" si="88"/>
        <v>1048.4199999999998</v>
      </c>
      <c r="J323" s="54">
        <f t="shared" si="89"/>
        <v>60.3</v>
      </c>
      <c r="K323" s="63">
        <f t="shared" si="90"/>
        <v>1108.7199999999998</v>
      </c>
      <c r="L323" s="137"/>
    </row>
    <row r="324" spans="1:12" ht="26.25" customHeight="1">
      <c r="A324" s="46" t="s">
        <v>80</v>
      </c>
      <c r="B324" s="45" t="s">
        <v>1052</v>
      </c>
      <c r="C324" s="69">
        <v>14180</v>
      </c>
      <c r="D324" s="75">
        <v>36</v>
      </c>
      <c r="E324" s="69">
        <v>15703</v>
      </c>
      <c r="F324" s="90" t="s">
        <v>1082</v>
      </c>
      <c r="G324" s="50">
        <f t="shared" si="87"/>
        <v>1523</v>
      </c>
      <c r="H324" s="6">
        <v>36</v>
      </c>
      <c r="I324" s="55">
        <f t="shared" si="88"/>
        <v>897.0469999999999</v>
      </c>
      <c r="J324" s="54">
        <f t="shared" si="89"/>
        <v>72.35999999999999</v>
      </c>
      <c r="K324" s="63">
        <f t="shared" si="90"/>
        <v>969.4069999999999</v>
      </c>
      <c r="L324" s="137"/>
    </row>
    <row r="325" spans="1:12" ht="26.25" customHeight="1">
      <c r="A325" s="46" t="s">
        <v>81</v>
      </c>
      <c r="B325" s="45" t="s">
        <v>896</v>
      </c>
      <c r="C325" s="69">
        <v>10102</v>
      </c>
      <c r="D325" s="90">
        <v>36</v>
      </c>
      <c r="E325" s="69">
        <v>11015</v>
      </c>
      <c r="F325" s="90" t="s">
        <v>1082</v>
      </c>
      <c r="G325" s="50">
        <f t="shared" si="87"/>
        <v>913</v>
      </c>
      <c r="H325" s="6">
        <v>36</v>
      </c>
      <c r="I325" s="55">
        <f t="shared" si="88"/>
        <v>537.757</v>
      </c>
      <c r="J325" s="54">
        <f t="shared" si="89"/>
        <v>72.35999999999999</v>
      </c>
      <c r="K325" s="63">
        <f t="shared" si="90"/>
        <v>610.117</v>
      </c>
      <c r="L325" s="137"/>
    </row>
    <row r="326" spans="1:12" ht="26.25" customHeight="1">
      <c r="A326" s="46" t="s">
        <v>82</v>
      </c>
      <c r="B326" s="45" t="s">
        <v>873</v>
      </c>
      <c r="C326" s="69">
        <v>8710</v>
      </c>
      <c r="D326" s="90">
        <v>36</v>
      </c>
      <c r="E326" s="69">
        <v>9619</v>
      </c>
      <c r="F326" s="90" t="s">
        <v>1082</v>
      </c>
      <c r="G326" s="50">
        <f t="shared" si="87"/>
        <v>909</v>
      </c>
      <c r="H326" s="6">
        <v>36</v>
      </c>
      <c r="I326" s="55">
        <f t="shared" si="88"/>
        <v>535.401</v>
      </c>
      <c r="J326" s="54">
        <f t="shared" si="89"/>
        <v>72.35999999999999</v>
      </c>
      <c r="K326" s="63">
        <f t="shared" si="90"/>
        <v>607.761</v>
      </c>
      <c r="L326" s="137"/>
    </row>
    <row r="327" spans="1:12" ht="26.25" customHeight="1">
      <c r="A327" s="46" t="s">
        <v>83</v>
      </c>
      <c r="B327" s="45" t="s">
        <v>897</v>
      </c>
      <c r="C327" s="69">
        <v>10728</v>
      </c>
      <c r="D327" s="90">
        <v>651</v>
      </c>
      <c r="E327" s="69">
        <v>11562</v>
      </c>
      <c r="F327" s="90">
        <v>680</v>
      </c>
      <c r="G327" s="50">
        <f t="shared" si="87"/>
        <v>834</v>
      </c>
      <c r="H327" s="50">
        <f t="shared" si="87"/>
        <v>29</v>
      </c>
      <c r="I327" s="55">
        <f t="shared" si="88"/>
        <v>491.226</v>
      </c>
      <c r="J327" s="54">
        <f t="shared" si="89"/>
        <v>58.28999999999999</v>
      </c>
      <c r="K327" s="63">
        <f t="shared" si="90"/>
        <v>549.516</v>
      </c>
      <c r="L327" s="137"/>
    </row>
    <row r="328" spans="1:12" ht="26.25" customHeight="1">
      <c r="A328" s="46" t="s">
        <v>84</v>
      </c>
      <c r="B328" s="45" t="s">
        <v>898</v>
      </c>
      <c r="C328" s="69">
        <v>21804</v>
      </c>
      <c r="D328" s="90">
        <v>140</v>
      </c>
      <c r="E328" s="69">
        <v>22932</v>
      </c>
      <c r="F328" s="90">
        <v>162</v>
      </c>
      <c r="G328" s="50">
        <f t="shared" si="87"/>
        <v>1128</v>
      </c>
      <c r="H328" s="50">
        <f t="shared" si="87"/>
        <v>22</v>
      </c>
      <c r="I328" s="55">
        <f t="shared" si="88"/>
        <v>664.3919999999999</v>
      </c>
      <c r="J328" s="54">
        <f t="shared" si="89"/>
        <v>44.22</v>
      </c>
      <c r="K328" s="63">
        <f t="shared" si="90"/>
        <v>708.612</v>
      </c>
      <c r="L328" s="137"/>
    </row>
    <row r="329" spans="1:12" ht="26.25" customHeight="1">
      <c r="A329" s="46" t="s">
        <v>85</v>
      </c>
      <c r="B329" s="45" t="s">
        <v>899</v>
      </c>
      <c r="C329" s="69">
        <v>2190</v>
      </c>
      <c r="D329" s="75">
        <v>40</v>
      </c>
      <c r="E329" s="69">
        <v>2738</v>
      </c>
      <c r="F329" s="75">
        <v>60</v>
      </c>
      <c r="G329" s="50">
        <f t="shared" si="87"/>
        <v>548</v>
      </c>
      <c r="H329" s="50">
        <f t="shared" si="87"/>
        <v>20</v>
      </c>
      <c r="I329" s="55">
        <f t="shared" si="88"/>
        <v>322.772</v>
      </c>
      <c r="J329" s="54">
        <f t="shared" si="89"/>
        <v>40.199999999999996</v>
      </c>
      <c r="K329" s="63">
        <f t="shared" si="90"/>
        <v>362.972</v>
      </c>
      <c r="L329" s="137"/>
    </row>
    <row r="330" spans="1:12" ht="29.25" customHeight="1">
      <c r="A330" s="189" t="s">
        <v>374</v>
      </c>
      <c r="B330" s="189"/>
      <c r="C330" s="70"/>
      <c r="D330" s="70"/>
      <c r="E330" s="71"/>
      <c r="F330" s="93"/>
      <c r="G330" s="49"/>
      <c r="H330" s="44"/>
      <c r="I330" s="64">
        <f>SUM(I320:I329)</f>
        <v>5383.459999999999</v>
      </c>
      <c r="J330" s="64">
        <f>SUM(J320:J329)</f>
        <v>582.9</v>
      </c>
      <c r="K330" s="64">
        <f>SUM(K320:K329)</f>
        <v>5966.36</v>
      </c>
      <c r="L330" s="137"/>
    </row>
    <row r="331" spans="1:12" ht="29.25" customHeight="1">
      <c r="A331" s="189" t="s">
        <v>522</v>
      </c>
      <c r="B331" s="189"/>
      <c r="C331" s="70"/>
      <c r="D331" s="70"/>
      <c r="E331" s="71"/>
      <c r="F331" s="93"/>
      <c r="G331" s="49"/>
      <c r="H331" s="44"/>
      <c r="I331" s="64">
        <f>I330+I315+I300+I285+I270+I255+I240+I225+I210+I195+I180+I165+I150+I135+I120+I105+I90+I75+I60+I45+I30+I15</f>
        <v>158111.749</v>
      </c>
      <c r="J331" s="64">
        <f>J330+J315+J300+J285+J270+J255+J240+J225+J210+J195+J180+J165+J150+J135+J120+J105+J90+J75+J60+J45+J30+J15</f>
        <v>14335.32</v>
      </c>
      <c r="K331" s="64">
        <f>K330+K315+K300+K285+K270+K255+K240+K225+K210+K195+K180+K165+K150+K135+K120+K105+K90+K75+K60+K45+K30+K15</f>
        <v>172447.06900000002</v>
      </c>
      <c r="L331" s="138"/>
    </row>
  </sheetData>
  <mergeCells count="287">
    <mergeCell ref="A330:B330"/>
    <mergeCell ref="G318:H318"/>
    <mergeCell ref="I318:K318"/>
    <mergeCell ref="L318:L319"/>
    <mergeCell ref="A318:A319"/>
    <mergeCell ref="B318:B319"/>
    <mergeCell ref="C318:D318"/>
    <mergeCell ref="E318:F318"/>
    <mergeCell ref="A315:B315"/>
    <mergeCell ref="A316:L316"/>
    <mergeCell ref="A317:B317"/>
    <mergeCell ref="E317:H317"/>
    <mergeCell ref="J317:L317"/>
    <mergeCell ref="G303:H303"/>
    <mergeCell ref="I303:K303"/>
    <mergeCell ref="L303:L304"/>
    <mergeCell ref="L305:L315"/>
    <mergeCell ref="A303:A304"/>
    <mergeCell ref="B303:B304"/>
    <mergeCell ref="C303:D303"/>
    <mergeCell ref="E303:F303"/>
    <mergeCell ref="A300:B300"/>
    <mergeCell ref="A301:L301"/>
    <mergeCell ref="A302:B302"/>
    <mergeCell ref="E302:H302"/>
    <mergeCell ref="J302:L302"/>
    <mergeCell ref="G288:H288"/>
    <mergeCell ref="I288:K288"/>
    <mergeCell ref="L288:L289"/>
    <mergeCell ref="L290:L300"/>
    <mergeCell ref="A288:A289"/>
    <mergeCell ref="B288:B289"/>
    <mergeCell ref="C288:D288"/>
    <mergeCell ref="E288:F288"/>
    <mergeCell ref="A285:B285"/>
    <mergeCell ref="A286:L286"/>
    <mergeCell ref="A287:B287"/>
    <mergeCell ref="E287:H287"/>
    <mergeCell ref="J287:L287"/>
    <mergeCell ref="G273:H273"/>
    <mergeCell ref="I273:K273"/>
    <mergeCell ref="L273:L274"/>
    <mergeCell ref="L275:L285"/>
    <mergeCell ref="A273:A274"/>
    <mergeCell ref="B273:B274"/>
    <mergeCell ref="C273:D273"/>
    <mergeCell ref="E273:F273"/>
    <mergeCell ref="A270:B270"/>
    <mergeCell ref="A271:L271"/>
    <mergeCell ref="A272:B272"/>
    <mergeCell ref="E272:H272"/>
    <mergeCell ref="J272:L272"/>
    <mergeCell ref="G258:H258"/>
    <mergeCell ref="I258:K258"/>
    <mergeCell ref="L258:L259"/>
    <mergeCell ref="L260:L270"/>
    <mergeCell ref="A258:A259"/>
    <mergeCell ref="B258:B259"/>
    <mergeCell ref="C258:D258"/>
    <mergeCell ref="E258:F258"/>
    <mergeCell ref="A255:B255"/>
    <mergeCell ref="A256:L256"/>
    <mergeCell ref="A257:B257"/>
    <mergeCell ref="E257:H257"/>
    <mergeCell ref="J257:L257"/>
    <mergeCell ref="G243:H243"/>
    <mergeCell ref="I243:K243"/>
    <mergeCell ref="L243:L244"/>
    <mergeCell ref="L245:L255"/>
    <mergeCell ref="A243:A244"/>
    <mergeCell ref="B243:B244"/>
    <mergeCell ref="C243:D243"/>
    <mergeCell ref="E243:F243"/>
    <mergeCell ref="A240:B240"/>
    <mergeCell ref="A241:L241"/>
    <mergeCell ref="A242:B242"/>
    <mergeCell ref="E242:H242"/>
    <mergeCell ref="J242:L242"/>
    <mergeCell ref="G228:H228"/>
    <mergeCell ref="I228:K228"/>
    <mergeCell ref="L228:L229"/>
    <mergeCell ref="L230:L240"/>
    <mergeCell ref="A228:A229"/>
    <mergeCell ref="B228:B229"/>
    <mergeCell ref="C228:D228"/>
    <mergeCell ref="E228:F228"/>
    <mergeCell ref="A225:B225"/>
    <mergeCell ref="A226:L226"/>
    <mergeCell ref="A227:B227"/>
    <mergeCell ref="E227:H227"/>
    <mergeCell ref="J227:L227"/>
    <mergeCell ref="G213:H213"/>
    <mergeCell ref="I213:K213"/>
    <mergeCell ref="L213:L214"/>
    <mergeCell ref="L215:L225"/>
    <mergeCell ref="A213:A214"/>
    <mergeCell ref="B213:B214"/>
    <mergeCell ref="C213:D213"/>
    <mergeCell ref="E213:F213"/>
    <mergeCell ref="A210:B210"/>
    <mergeCell ref="A211:L211"/>
    <mergeCell ref="A212:B212"/>
    <mergeCell ref="E212:H212"/>
    <mergeCell ref="J212:L212"/>
    <mergeCell ref="G198:H198"/>
    <mergeCell ref="I198:K198"/>
    <mergeCell ref="L198:L199"/>
    <mergeCell ref="L200:L210"/>
    <mergeCell ref="A198:A199"/>
    <mergeCell ref="B198:B199"/>
    <mergeCell ref="C198:D198"/>
    <mergeCell ref="E198:F198"/>
    <mergeCell ref="A195:B195"/>
    <mergeCell ref="A196:L196"/>
    <mergeCell ref="A197:B197"/>
    <mergeCell ref="E197:H197"/>
    <mergeCell ref="J197:L197"/>
    <mergeCell ref="G183:H183"/>
    <mergeCell ref="I183:K183"/>
    <mergeCell ref="L183:L184"/>
    <mergeCell ref="L185:L195"/>
    <mergeCell ref="A183:A184"/>
    <mergeCell ref="B183:B184"/>
    <mergeCell ref="C183:D183"/>
    <mergeCell ref="E183:F183"/>
    <mergeCell ref="A180:B180"/>
    <mergeCell ref="A181:L181"/>
    <mergeCell ref="A182:B182"/>
    <mergeCell ref="E182:H182"/>
    <mergeCell ref="J182:L182"/>
    <mergeCell ref="G168:H168"/>
    <mergeCell ref="I168:K168"/>
    <mergeCell ref="L168:L169"/>
    <mergeCell ref="L170:L180"/>
    <mergeCell ref="A168:A169"/>
    <mergeCell ref="B168:B169"/>
    <mergeCell ref="C168:D168"/>
    <mergeCell ref="E168:F168"/>
    <mergeCell ref="A165:B165"/>
    <mergeCell ref="A166:L166"/>
    <mergeCell ref="A167:B167"/>
    <mergeCell ref="E167:H167"/>
    <mergeCell ref="J167:L167"/>
    <mergeCell ref="G153:H153"/>
    <mergeCell ref="I153:K153"/>
    <mergeCell ref="L153:L154"/>
    <mergeCell ref="L155:L165"/>
    <mergeCell ref="A153:A154"/>
    <mergeCell ref="B153:B154"/>
    <mergeCell ref="C153:D153"/>
    <mergeCell ref="E153:F153"/>
    <mergeCell ref="A150:B150"/>
    <mergeCell ref="A151:L151"/>
    <mergeCell ref="A152:B152"/>
    <mergeCell ref="E152:H152"/>
    <mergeCell ref="J152:L152"/>
    <mergeCell ref="G138:H138"/>
    <mergeCell ref="I138:K138"/>
    <mergeCell ref="L138:L139"/>
    <mergeCell ref="L140:L150"/>
    <mergeCell ref="A138:A139"/>
    <mergeCell ref="B138:B139"/>
    <mergeCell ref="C138:D138"/>
    <mergeCell ref="E138:F138"/>
    <mergeCell ref="A135:B135"/>
    <mergeCell ref="A136:L136"/>
    <mergeCell ref="A137:B137"/>
    <mergeCell ref="E137:H137"/>
    <mergeCell ref="J137:L137"/>
    <mergeCell ref="G123:H123"/>
    <mergeCell ref="I123:K123"/>
    <mergeCell ref="L123:L124"/>
    <mergeCell ref="L125:L135"/>
    <mergeCell ref="A123:A124"/>
    <mergeCell ref="B123:B124"/>
    <mergeCell ref="C123:D123"/>
    <mergeCell ref="E123:F123"/>
    <mergeCell ref="A120:B120"/>
    <mergeCell ref="A121:L121"/>
    <mergeCell ref="A122:B122"/>
    <mergeCell ref="E122:H122"/>
    <mergeCell ref="J122:L122"/>
    <mergeCell ref="G108:H108"/>
    <mergeCell ref="I108:K108"/>
    <mergeCell ref="L108:L109"/>
    <mergeCell ref="L110:L120"/>
    <mergeCell ref="A108:A109"/>
    <mergeCell ref="B108:B109"/>
    <mergeCell ref="C108:D108"/>
    <mergeCell ref="E108:F108"/>
    <mergeCell ref="A105:B105"/>
    <mergeCell ref="A106:L106"/>
    <mergeCell ref="A107:B107"/>
    <mergeCell ref="E107:H107"/>
    <mergeCell ref="J107:L107"/>
    <mergeCell ref="G93:H93"/>
    <mergeCell ref="I93:K93"/>
    <mergeCell ref="L93:L94"/>
    <mergeCell ref="L95:L105"/>
    <mergeCell ref="A93:A94"/>
    <mergeCell ref="B93:B94"/>
    <mergeCell ref="C93:D93"/>
    <mergeCell ref="E93:F93"/>
    <mergeCell ref="A91:L91"/>
    <mergeCell ref="A92:B92"/>
    <mergeCell ref="E92:H92"/>
    <mergeCell ref="J92:L92"/>
    <mergeCell ref="A1:L1"/>
    <mergeCell ref="A2:B2"/>
    <mergeCell ref="E2:H2"/>
    <mergeCell ref="J2:L2"/>
    <mergeCell ref="A3:A4"/>
    <mergeCell ref="B3:B4"/>
    <mergeCell ref="C3:D3"/>
    <mergeCell ref="E3:F3"/>
    <mergeCell ref="G3:H3"/>
    <mergeCell ref="I3:K3"/>
    <mergeCell ref="L3:L4"/>
    <mergeCell ref="L5:L15"/>
    <mergeCell ref="A15:B15"/>
    <mergeCell ref="A16:L16"/>
    <mergeCell ref="A17:B17"/>
    <mergeCell ref="E17:H17"/>
    <mergeCell ref="J17:L17"/>
    <mergeCell ref="A18:A19"/>
    <mergeCell ref="B18:B19"/>
    <mergeCell ref="C18:D18"/>
    <mergeCell ref="E18:F18"/>
    <mergeCell ref="G18:H18"/>
    <mergeCell ref="I18:K18"/>
    <mergeCell ref="L18:L19"/>
    <mergeCell ref="L20:L30"/>
    <mergeCell ref="A30:B30"/>
    <mergeCell ref="A31:L31"/>
    <mergeCell ref="A32:B32"/>
    <mergeCell ref="E32:H32"/>
    <mergeCell ref="J32:L32"/>
    <mergeCell ref="A33:A34"/>
    <mergeCell ref="B33:B34"/>
    <mergeCell ref="C33:D33"/>
    <mergeCell ref="E33:F33"/>
    <mergeCell ref="G33:H33"/>
    <mergeCell ref="I33:K33"/>
    <mergeCell ref="L33:L34"/>
    <mergeCell ref="L35:L45"/>
    <mergeCell ref="A45:B45"/>
    <mergeCell ref="A46:L46"/>
    <mergeCell ref="A47:B47"/>
    <mergeCell ref="E47:H47"/>
    <mergeCell ref="J47:L47"/>
    <mergeCell ref="A48:A49"/>
    <mergeCell ref="B48:B49"/>
    <mergeCell ref="C48:D48"/>
    <mergeCell ref="E48:F48"/>
    <mergeCell ref="G48:H48"/>
    <mergeCell ref="I48:K48"/>
    <mergeCell ref="L48:L49"/>
    <mergeCell ref="L50:L60"/>
    <mergeCell ref="A60:B60"/>
    <mergeCell ref="A61:L61"/>
    <mergeCell ref="A62:B62"/>
    <mergeCell ref="E62:H62"/>
    <mergeCell ref="J62:L62"/>
    <mergeCell ref="A63:A64"/>
    <mergeCell ref="B63:B64"/>
    <mergeCell ref="C63:D63"/>
    <mergeCell ref="E63:F63"/>
    <mergeCell ref="G63:H63"/>
    <mergeCell ref="I63:K63"/>
    <mergeCell ref="L63:L64"/>
    <mergeCell ref="L65:L75"/>
    <mergeCell ref="E78:F78"/>
    <mergeCell ref="A75:B75"/>
    <mergeCell ref="A76:L76"/>
    <mergeCell ref="A77:B77"/>
    <mergeCell ref="E77:H77"/>
    <mergeCell ref="J77:L77"/>
    <mergeCell ref="A331:B331"/>
    <mergeCell ref="L320:L331"/>
    <mergeCell ref="A90:B90"/>
    <mergeCell ref="G78:H78"/>
    <mergeCell ref="I78:K78"/>
    <mergeCell ref="L78:L79"/>
    <mergeCell ref="L80:L90"/>
    <mergeCell ref="A78:A79"/>
    <mergeCell ref="B78:B79"/>
    <mergeCell ref="C78:D7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J12" sqref="J12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8" width="9.625" style="1" customWidth="1"/>
    <col min="9" max="11" width="9.625" style="127" customWidth="1"/>
    <col min="12" max="12" width="10.75390625" style="123" customWidth="1"/>
  </cols>
  <sheetData>
    <row r="1" spans="1:11" ht="24" customHeight="1">
      <c r="A1" s="202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4.25">
      <c r="A3" s="198" t="s">
        <v>9</v>
      </c>
      <c r="B3" s="198" t="s">
        <v>10</v>
      </c>
      <c r="C3" s="205" t="s">
        <v>11</v>
      </c>
      <c r="D3" s="206"/>
      <c r="E3" s="205" t="s">
        <v>12</v>
      </c>
      <c r="F3" s="206"/>
      <c r="G3" s="205" t="s">
        <v>13</v>
      </c>
      <c r="H3" s="206"/>
      <c r="I3" s="207" t="s">
        <v>14</v>
      </c>
      <c r="J3" s="208"/>
      <c r="K3" s="209"/>
      <c r="L3" s="198" t="s">
        <v>15</v>
      </c>
    </row>
    <row r="4" spans="1:12" ht="14.25">
      <c r="A4" s="204"/>
      <c r="B4" s="204"/>
      <c r="C4" s="129" t="s">
        <v>16</v>
      </c>
      <c r="D4" s="129" t="s">
        <v>17</v>
      </c>
      <c r="E4" s="129" t="s">
        <v>16</v>
      </c>
      <c r="F4" s="124" t="s">
        <v>17</v>
      </c>
      <c r="G4" s="129" t="s">
        <v>16</v>
      </c>
      <c r="H4" s="124" t="s">
        <v>17</v>
      </c>
      <c r="I4" s="125" t="s">
        <v>18</v>
      </c>
      <c r="J4" s="125" t="s">
        <v>19</v>
      </c>
      <c r="K4" s="125" t="s">
        <v>20</v>
      </c>
      <c r="L4" s="141"/>
    </row>
    <row r="5" spans="1:12" ht="18" customHeight="1">
      <c r="A5" s="2">
        <v>1</v>
      </c>
      <c r="B5" s="5" t="s">
        <v>21</v>
      </c>
      <c r="C5" s="2">
        <v>6848</v>
      </c>
      <c r="D5" s="2">
        <v>1883</v>
      </c>
      <c r="E5" s="2">
        <v>7862</v>
      </c>
      <c r="F5" s="2">
        <v>1955</v>
      </c>
      <c r="G5" s="2">
        <f>E5-C5</f>
        <v>1014</v>
      </c>
      <c r="H5" s="2">
        <f>F5-D5</f>
        <v>72</v>
      </c>
      <c r="I5" s="126">
        <f>G5*0.589</f>
        <v>597.246</v>
      </c>
      <c r="J5" s="126">
        <f>H5*2.01</f>
        <v>144.71999999999997</v>
      </c>
      <c r="K5" s="126">
        <f>J5+I5</f>
        <v>741.9659999999999</v>
      </c>
      <c r="L5" s="199" t="s">
        <v>1308</v>
      </c>
    </row>
    <row r="6" spans="1:12" ht="18" customHeight="1">
      <c r="A6" s="2">
        <v>2</v>
      </c>
      <c r="B6" s="5" t="s">
        <v>22</v>
      </c>
      <c r="C6" s="2">
        <v>2093</v>
      </c>
      <c r="D6" s="2">
        <v>2166</v>
      </c>
      <c r="E6" s="2">
        <v>2550</v>
      </c>
      <c r="F6" s="2">
        <v>2184</v>
      </c>
      <c r="G6" s="2">
        <f>E6-C6</f>
        <v>457</v>
      </c>
      <c r="H6" s="2">
        <f aca="true" t="shared" si="0" ref="H6:H23">F6-D6</f>
        <v>18</v>
      </c>
      <c r="I6" s="126">
        <f aca="true" t="shared" si="1" ref="I6:I23">G6*0.589</f>
        <v>269.173</v>
      </c>
      <c r="J6" s="126">
        <f aca="true" t="shared" si="2" ref="J6:J23">H6*2.01</f>
        <v>36.17999999999999</v>
      </c>
      <c r="K6" s="126">
        <f aca="true" t="shared" si="3" ref="K6:K23">J6+I6</f>
        <v>305.353</v>
      </c>
      <c r="L6" s="200"/>
    </row>
    <row r="7" spans="1:12" ht="18" customHeight="1">
      <c r="A7" s="2">
        <v>3</v>
      </c>
      <c r="B7" s="130" t="s">
        <v>23</v>
      </c>
      <c r="C7" s="2">
        <v>821</v>
      </c>
      <c r="D7" s="2">
        <v>61</v>
      </c>
      <c r="E7" s="2">
        <v>1354</v>
      </c>
      <c r="F7" s="2">
        <v>129</v>
      </c>
      <c r="G7" s="2">
        <f>E7-C7</f>
        <v>533</v>
      </c>
      <c r="H7" s="2">
        <f t="shared" si="0"/>
        <v>68</v>
      </c>
      <c r="I7" s="126">
        <f t="shared" si="1"/>
        <v>313.93699999999995</v>
      </c>
      <c r="J7" s="126">
        <f t="shared" si="2"/>
        <v>136.67999999999998</v>
      </c>
      <c r="K7" s="126">
        <f t="shared" si="3"/>
        <v>450.61699999999996</v>
      </c>
      <c r="L7" s="200"/>
    </row>
    <row r="8" spans="1:12" ht="18" customHeight="1">
      <c r="A8" s="2">
        <v>4</v>
      </c>
      <c r="B8" s="2" t="s">
        <v>24</v>
      </c>
      <c r="C8" s="2">
        <v>6244</v>
      </c>
      <c r="D8" s="2">
        <v>7841</v>
      </c>
      <c r="E8" s="2">
        <v>717</v>
      </c>
      <c r="F8" s="2">
        <v>7913</v>
      </c>
      <c r="G8" s="2">
        <v>4473</v>
      </c>
      <c r="H8" s="2">
        <f t="shared" si="0"/>
        <v>72</v>
      </c>
      <c r="I8" s="126">
        <f t="shared" si="1"/>
        <v>2634.5969999999998</v>
      </c>
      <c r="J8" s="126">
        <f t="shared" si="2"/>
        <v>144.71999999999997</v>
      </c>
      <c r="K8" s="126">
        <f t="shared" si="3"/>
        <v>2779.3169999999996</v>
      </c>
      <c r="L8" s="200"/>
    </row>
    <row r="9" spans="1:12" ht="18" customHeight="1">
      <c r="A9" s="2">
        <v>5</v>
      </c>
      <c r="B9" s="2" t="s">
        <v>25</v>
      </c>
      <c r="C9" s="2">
        <v>5955</v>
      </c>
      <c r="D9" s="2">
        <v>699</v>
      </c>
      <c r="E9" s="2">
        <v>7271</v>
      </c>
      <c r="F9" s="2">
        <v>771</v>
      </c>
      <c r="G9" s="2">
        <v>1316</v>
      </c>
      <c r="H9" s="2">
        <f t="shared" si="0"/>
        <v>72</v>
      </c>
      <c r="I9" s="126">
        <f t="shared" si="1"/>
        <v>775.1239999999999</v>
      </c>
      <c r="J9" s="126">
        <f t="shared" si="2"/>
        <v>144.71999999999997</v>
      </c>
      <c r="K9" s="126">
        <f t="shared" si="3"/>
        <v>919.8439999999998</v>
      </c>
      <c r="L9" s="200"/>
    </row>
    <row r="10" spans="1:12" ht="18" customHeight="1">
      <c r="A10" s="2">
        <v>6</v>
      </c>
      <c r="B10" s="2" t="s">
        <v>26</v>
      </c>
      <c r="C10" s="2">
        <v>9219</v>
      </c>
      <c r="D10" s="2">
        <v>275</v>
      </c>
      <c r="E10" s="2">
        <v>625</v>
      </c>
      <c r="F10" s="2">
        <v>351</v>
      </c>
      <c r="G10" s="2">
        <v>1406</v>
      </c>
      <c r="H10" s="2">
        <f t="shared" si="0"/>
        <v>76</v>
      </c>
      <c r="I10" s="126">
        <f t="shared" si="1"/>
        <v>828.1339999999999</v>
      </c>
      <c r="J10" s="126">
        <f t="shared" si="2"/>
        <v>152.76</v>
      </c>
      <c r="K10" s="126">
        <f t="shared" si="3"/>
        <v>980.8939999999999</v>
      </c>
      <c r="L10" s="200"/>
    </row>
    <row r="11" spans="1:12" ht="18" customHeight="1">
      <c r="A11" s="2">
        <v>7</v>
      </c>
      <c r="B11" s="5" t="s">
        <v>27</v>
      </c>
      <c r="C11" s="2">
        <v>7720</v>
      </c>
      <c r="D11" s="2">
        <v>518</v>
      </c>
      <c r="E11" s="2">
        <v>8512</v>
      </c>
      <c r="F11" s="2">
        <v>556</v>
      </c>
      <c r="G11" s="2">
        <f>E11-C11</f>
        <v>792</v>
      </c>
      <c r="H11" s="2">
        <f t="shared" si="0"/>
        <v>38</v>
      </c>
      <c r="I11" s="126">
        <f t="shared" si="1"/>
        <v>466.488</v>
      </c>
      <c r="J11" s="126">
        <f t="shared" si="2"/>
        <v>76.38</v>
      </c>
      <c r="K11" s="126">
        <f t="shared" si="3"/>
        <v>542.8679999999999</v>
      </c>
      <c r="L11" s="200"/>
    </row>
    <row r="12" spans="1:12" ht="18" customHeight="1">
      <c r="A12" s="2">
        <v>8</v>
      </c>
      <c r="B12" s="5" t="s">
        <v>28</v>
      </c>
      <c r="C12" s="2">
        <v>4452</v>
      </c>
      <c r="D12" s="2">
        <v>1217</v>
      </c>
      <c r="E12" s="2">
        <v>6820</v>
      </c>
      <c r="F12" s="2">
        <v>1283</v>
      </c>
      <c r="G12" s="2">
        <f aca="true" t="shared" si="4" ref="G12:G23">E12-C12</f>
        <v>2368</v>
      </c>
      <c r="H12" s="2">
        <f t="shared" si="0"/>
        <v>66</v>
      </c>
      <c r="I12" s="126">
        <f t="shared" si="1"/>
        <v>1394.752</v>
      </c>
      <c r="J12" s="126">
        <f t="shared" si="2"/>
        <v>132.66</v>
      </c>
      <c r="K12" s="126">
        <f t="shared" si="3"/>
        <v>1527.412</v>
      </c>
      <c r="L12" s="200"/>
    </row>
    <row r="13" spans="1:12" ht="18" customHeight="1">
      <c r="A13" s="2">
        <v>9</v>
      </c>
      <c r="B13" s="5" t="s">
        <v>29</v>
      </c>
      <c r="C13" s="2">
        <v>1351</v>
      </c>
      <c r="D13" s="2">
        <v>233</v>
      </c>
      <c r="E13" s="2">
        <v>1671</v>
      </c>
      <c r="F13" s="2">
        <v>235</v>
      </c>
      <c r="G13" s="2">
        <f t="shared" si="4"/>
        <v>320</v>
      </c>
      <c r="H13" s="2">
        <f t="shared" si="0"/>
        <v>2</v>
      </c>
      <c r="I13" s="126">
        <f t="shared" si="1"/>
        <v>188.48</v>
      </c>
      <c r="J13" s="126">
        <f t="shared" si="2"/>
        <v>4.02</v>
      </c>
      <c r="K13" s="126">
        <f t="shared" si="3"/>
        <v>192.5</v>
      </c>
      <c r="L13" s="200"/>
    </row>
    <row r="14" spans="1:12" ht="18" customHeight="1">
      <c r="A14" s="2">
        <v>10</v>
      </c>
      <c r="B14" s="2" t="s">
        <v>30</v>
      </c>
      <c r="C14" s="2">
        <v>8162</v>
      </c>
      <c r="D14" s="2">
        <v>1140</v>
      </c>
      <c r="E14" s="2">
        <v>9929</v>
      </c>
      <c r="F14" s="2">
        <v>1212</v>
      </c>
      <c r="G14" s="2">
        <f t="shared" si="4"/>
        <v>1767</v>
      </c>
      <c r="H14" s="2">
        <f t="shared" si="0"/>
        <v>72</v>
      </c>
      <c r="I14" s="126">
        <f t="shared" si="1"/>
        <v>1040.763</v>
      </c>
      <c r="J14" s="126">
        <f t="shared" si="2"/>
        <v>144.71999999999997</v>
      </c>
      <c r="K14" s="126">
        <f t="shared" si="3"/>
        <v>1185.483</v>
      </c>
      <c r="L14" s="200"/>
    </row>
    <row r="15" spans="1:12" ht="18" customHeight="1">
      <c r="A15" s="2">
        <v>11</v>
      </c>
      <c r="B15" s="5" t="s">
        <v>31</v>
      </c>
      <c r="C15" s="2">
        <v>7387</v>
      </c>
      <c r="D15" s="2">
        <v>209</v>
      </c>
      <c r="E15" s="2">
        <v>7895</v>
      </c>
      <c r="F15" s="2">
        <v>212</v>
      </c>
      <c r="G15" s="2">
        <f t="shared" si="4"/>
        <v>508</v>
      </c>
      <c r="H15" s="2">
        <f t="shared" si="0"/>
        <v>3</v>
      </c>
      <c r="I15" s="126">
        <f t="shared" si="1"/>
        <v>299.212</v>
      </c>
      <c r="J15" s="126">
        <f t="shared" si="2"/>
        <v>6.029999999999999</v>
      </c>
      <c r="K15" s="126">
        <f t="shared" si="3"/>
        <v>305.24199999999996</v>
      </c>
      <c r="L15" s="200"/>
    </row>
    <row r="16" spans="1:12" ht="18" customHeight="1">
      <c r="A16" s="2">
        <v>12</v>
      </c>
      <c r="B16" s="5" t="s">
        <v>32</v>
      </c>
      <c r="C16" s="2">
        <v>4792</v>
      </c>
      <c r="D16" s="2">
        <v>253</v>
      </c>
      <c r="E16" s="2">
        <v>5819</v>
      </c>
      <c r="F16" s="2">
        <v>278</v>
      </c>
      <c r="G16" s="2">
        <f t="shared" si="4"/>
        <v>1027</v>
      </c>
      <c r="H16" s="2">
        <f t="shared" si="0"/>
        <v>25</v>
      </c>
      <c r="I16" s="126">
        <f t="shared" si="1"/>
        <v>604.903</v>
      </c>
      <c r="J16" s="126">
        <f t="shared" si="2"/>
        <v>50.24999999999999</v>
      </c>
      <c r="K16" s="126">
        <f t="shared" si="3"/>
        <v>655.153</v>
      </c>
      <c r="L16" s="200"/>
    </row>
    <row r="17" spans="1:12" ht="18" customHeight="1">
      <c r="A17" s="2">
        <v>13</v>
      </c>
      <c r="B17" s="2" t="s">
        <v>33</v>
      </c>
      <c r="C17" s="2">
        <v>8436</v>
      </c>
      <c r="D17" s="2">
        <v>277</v>
      </c>
      <c r="E17" s="2">
        <v>9179</v>
      </c>
      <c r="F17" s="2">
        <v>302</v>
      </c>
      <c r="G17" s="2">
        <f t="shared" si="4"/>
        <v>743</v>
      </c>
      <c r="H17" s="2">
        <f t="shared" si="0"/>
        <v>25</v>
      </c>
      <c r="I17" s="126">
        <f t="shared" si="1"/>
        <v>437.62699999999995</v>
      </c>
      <c r="J17" s="126">
        <f t="shared" si="2"/>
        <v>50.24999999999999</v>
      </c>
      <c r="K17" s="126">
        <f t="shared" si="3"/>
        <v>487.87699999999995</v>
      </c>
      <c r="L17" s="200"/>
    </row>
    <row r="18" spans="1:12" ht="18" customHeight="1">
      <c r="A18" s="2">
        <v>14</v>
      </c>
      <c r="B18" s="5" t="s">
        <v>34</v>
      </c>
      <c r="C18" s="2">
        <v>544</v>
      </c>
      <c r="D18" s="2">
        <v>758</v>
      </c>
      <c r="E18" s="2">
        <v>544</v>
      </c>
      <c r="F18" s="2">
        <v>758</v>
      </c>
      <c r="G18" s="2">
        <f t="shared" si="4"/>
        <v>0</v>
      </c>
      <c r="H18" s="2">
        <f t="shared" si="0"/>
        <v>0</v>
      </c>
      <c r="I18" s="126">
        <f t="shared" si="1"/>
        <v>0</v>
      </c>
      <c r="J18" s="126">
        <f t="shared" si="2"/>
        <v>0</v>
      </c>
      <c r="K18" s="126">
        <f t="shared" si="3"/>
        <v>0</v>
      </c>
      <c r="L18" s="200"/>
    </row>
    <row r="19" spans="1:12" ht="18" customHeight="1">
      <c r="A19" s="2">
        <v>15</v>
      </c>
      <c r="B19" s="5" t="s">
        <v>35</v>
      </c>
      <c r="C19" s="2">
        <v>6265</v>
      </c>
      <c r="D19" s="2">
        <v>217</v>
      </c>
      <c r="E19" s="2">
        <v>7906</v>
      </c>
      <c r="F19" s="2">
        <v>307</v>
      </c>
      <c r="G19" s="2">
        <f t="shared" si="4"/>
        <v>1641</v>
      </c>
      <c r="H19" s="2">
        <f t="shared" si="0"/>
        <v>90</v>
      </c>
      <c r="I19" s="126">
        <f t="shared" si="1"/>
        <v>966.549</v>
      </c>
      <c r="J19" s="126">
        <f t="shared" si="2"/>
        <v>180.89999999999998</v>
      </c>
      <c r="K19" s="126">
        <f t="shared" si="3"/>
        <v>1147.449</v>
      </c>
      <c r="L19" s="200"/>
    </row>
    <row r="20" spans="1:12" ht="18" customHeight="1">
      <c r="A20" s="2">
        <v>16</v>
      </c>
      <c r="B20" s="5" t="s">
        <v>36</v>
      </c>
      <c r="C20" s="1">
        <v>9502</v>
      </c>
      <c r="D20" s="2">
        <v>2</v>
      </c>
      <c r="E20" s="2">
        <v>9744</v>
      </c>
      <c r="F20" s="2">
        <v>10</v>
      </c>
      <c r="G20" s="2">
        <f t="shared" si="4"/>
        <v>242</v>
      </c>
      <c r="H20" s="2">
        <f t="shared" si="0"/>
        <v>8</v>
      </c>
      <c r="I20" s="126">
        <f t="shared" si="1"/>
        <v>142.53799999999998</v>
      </c>
      <c r="J20" s="126">
        <f t="shared" si="2"/>
        <v>16.08</v>
      </c>
      <c r="K20" s="126">
        <f t="shared" si="3"/>
        <v>158.618</v>
      </c>
      <c r="L20" s="200"/>
    </row>
    <row r="21" spans="1:12" ht="18" customHeight="1">
      <c r="A21" s="2">
        <v>17</v>
      </c>
      <c r="B21" s="5" t="s">
        <v>37</v>
      </c>
      <c r="C21" s="2">
        <v>1218</v>
      </c>
      <c r="D21" s="2">
        <v>7</v>
      </c>
      <c r="E21" s="2">
        <v>3315</v>
      </c>
      <c r="F21" s="2">
        <v>79</v>
      </c>
      <c r="G21" s="2">
        <f t="shared" si="4"/>
        <v>2097</v>
      </c>
      <c r="H21" s="2">
        <f t="shared" si="0"/>
        <v>72</v>
      </c>
      <c r="I21" s="126">
        <f t="shared" si="1"/>
        <v>1235.133</v>
      </c>
      <c r="J21" s="126">
        <f t="shared" si="2"/>
        <v>144.71999999999997</v>
      </c>
      <c r="K21" s="126">
        <f t="shared" si="3"/>
        <v>1379.853</v>
      </c>
      <c r="L21" s="200"/>
    </row>
    <row r="22" spans="1:12" ht="18" customHeight="1">
      <c r="A22" s="2">
        <v>18</v>
      </c>
      <c r="B22" s="2" t="s">
        <v>38</v>
      </c>
      <c r="C22" s="2">
        <v>9693</v>
      </c>
      <c r="D22" s="2">
        <v>302</v>
      </c>
      <c r="E22" s="2">
        <v>161</v>
      </c>
      <c r="F22" s="2">
        <v>345</v>
      </c>
      <c r="G22" s="2">
        <v>468</v>
      </c>
      <c r="H22" s="2">
        <f t="shared" si="0"/>
        <v>43</v>
      </c>
      <c r="I22" s="126">
        <f t="shared" si="1"/>
        <v>275.652</v>
      </c>
      <c r="J22" s="126">
        <f t="shared" si="2"/>
        <v>86.42999999999999</v>
      </c>
      <c r="K22" s="126">
        <f t="shared" si="3"/>
        <v>362.082</v>
      </c>
      <c r="L22" s="200"/>
    </row>
    <row r="23" spans="1:12" ht="18" customHeight="1">
      <c r="A23" s="2">
        <v>19</v>
      </c>
      <c r="B23" s="5" t="s">
        <v>39</v>
      </c>
      <c r="C23" s="2">
        <v>0</v>
      </c>
      <c r="D23" s="2">
        <v>69</v>
      </c>
      <c r="E23" s="2">
        <v>780</v>
      </c>
      <c r="F23" s="2">
        <v>108</v>
      </c>
      <c r="G23" s="2">
        <f t="shared" si="4"/>
        <v>780</v>
      </c>
      <c r="H23" s="2">
        <f t="shared" si="0"/>
        <v>39</v>
      </c>
      <c r="I23" s="126">
        <f t="shared" si="1"/>
        <v>459.41999999999996</v>
      </c>
      <c r="J23" s="126">
        <f t="shared" si="2"/>
        <v>78.38999999999999</v>
      </c>
      <c r="K23" s="126">
        <f t="shared" si="3"/>
        <v>537.81</v>
      </c>
      <c r="L23" s="200"/>
    </row>
    <row r="24" spans="1:12" ht="18" customHeight="1">
      <c r="A24" s="2">
        <v>20</v>
      </c>
      <c r="B24" s="2"/>
      <c r="C24" s="2"/>
      <c r="D24" s="2"/>
      <c r="E24" s="2"/>
      <c r="F24" s="2"/>
      <c r="G24" s="2"/>
      <c r="H24" s="2"/>
      <c r="I24" s="126"/>
      <c r="J24" s="126"/>
      <c r="K24" s="126">
        <f>SUM(K5:K23)</f>
        <v>14660.338000000003</v>
      </c>
      <c r="L24" s="201"/>
    </row>
  </sheetData>
  <mergeCells count="10">
    <mergeCell ref="L3:L4"/>
    <mergeCell ref="L5:L24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20" sqref="G20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8" width="9.625" style="1" customWidth="1"/>
    <col min="9" max="11" width="9.625" style="127" customWidth="1"/>
    <col min="12" max="12" width="10.75390625" style="123" customWidth="1"/>
  </cols>
  <sheetData>
    <row r="1" spans="1:11" ht="24" customHeight="1">
      <c r="A1" s="202" t="s">
        <v>40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4.25">
      <c r="A3" s="198" t="s">
        <v>491</v>
      </c>
      <c r="B3" s="198" t="s">
        <v>492</v>
      </c>
      <c r="C3" s="205" t="s">
        <v>1425</v>
      </c>
      <c r="D3" s="206"/>
      <c r="E3" s="205" t="s">
        <v>1427</v>
      </c>
      <c r="F3" s="206"/>
      <c r="G3" s="205" t="s">
        <v>1429</v>
      </c>
      <c r="H3" s="206"/>
      <c r="I3" s="207" t="s">
        <v>496</v>
      </c>
      <c r="J3" s="208"/>
      <c r="K3" s="209"/>
      <c r="L3" s="198" t="s">
        <v>497</v>
      </c>
    </row>
    <row r="4" spans="1:12" ht="14.25">
      <c r="A4" s="204"/>
      <c r="B4" s="204"/>
      <c r="C4" s="129" t="s">
        <v>901</v>
      </c>
      <c r="D4" s="129" t="s">
        <v>902</v>
      </c>
      <c r="E4" s="129" t="s">
        <v>901</v>
      </c>
      <c r="F4" s="124" t="s">
        <v>902</v>
      </c>
      <c r="G4" s="129" t="s">
        <v>901</v>
      </c>
      <c r="H4" s="124" t="s">
        <v>902</v>
      </c>
      <c r="I4" s="125" t="s">
        <v>903</v>
      </c>
      <c r="J4" s="125" t="s">
        <v>904</v>
      </c>
      <c r="K4" s="125" t="s">
        <v>1431</v>
      </c>
      <c r="L4" s="141"/>
    </row>
    <row r="5" spans="1:12" ht="18" customHeight="1">
      <c r="A5" s="2">
        <v>1</v>
      </c>
      <c r="B5" s="2" t="s">
        <v>887</v>
      </c>
      <c r="C5" s="2">
        <v>4914</v>
      </c>
      <c r="D5" s="2">
        <v>876</v>
      </c>
      <c r="E5" s="2">
        <v>6309</v>
      </c>
      <c r="F5" s="2">
        <v>921</v>
      </c>
      <c r="G5" s="2">
        <f>E5-C5</f>
        <v>1395</v>
      </c>
      <c r="H5" s="2">
        <f>F5-D5</f>
        <v>45</v>
      </c>
      <c r="I5" s="126">
        <f>G5*0.6</f>
        <v>837</v>
      </c>
      <c r="J5" s="126">
        <f>H5*2</f>
        <v>90</v>
      </c>
      <c r="K5" s="126">
        <f>J5+I5</f>
        <v>927</v>
      </c>
      <c r="L5" s="199" t="s">
        <v>2</v>
      </c>
    </row>
    <row r="6" spans="1:12" ht="18" customHeight="1">
      <c r="A6" s="2">
        <v>2</v>
      </c>
      <c r="B6" s="2" t="s">
        <v>3</v>
      </c>
      <c r="C6" s="2">
        <v>4807</v>
      </c>
      <c r="D6" s="2">
        <v>73</v>
      </c>
      <c r="E6" s="2">
        <v>6046</v>
      </c>
      <c r="F6" s="2">
        <v>123</v>
      </c>
      <c r="G6" s="2">
        <f aca="true" t="shared" si="0" ref="G6:H14">E6-C6</f>
        <v>1239</v>
      </c>
      <c r="H6" s="2">
        <f t="shared" si="0"/>
        <v>50</v>
      </c>
      <c r="I6" s="126">
        <f aca="true" t="shared" si="1" ref="I6:I14">G6*0.6</f>
        <v>743.4</v>
      </c>
      <c r="J6" s="126">
        <f aca="true" t="shared" si="2" ref="J6:J14">H6*2</f>
        <v>100</v>
      </c>
      <c r="K6" s="126">
        <f aca="true" t="shared" si="3" ref="K6:K14">J6+I6</f>
        <v>843.4</v>
      </c>
      <c r="L6" s="200"/>
    </row>
    <row r="7" spans="1:12" ht="18" customHeight="1">
      <c r="A7" s="2">
        <v>3</v>
      </c>
      <c r="B7" s="2" t="s">
        <v>507</v>
      </c>
      <c r="C7" s="2">
        <v>941</v>
      </c>
      <c r="D7" s="2">
        <v>108</v>
      </c>
      <c r="E7" s="2">
        <v>3204</v>
      </c>
      <c r="F7" s="2">
        <v>370</v>
      </c>
      <c r="G7" s="2">
        <f t="shared" si="0"/>
        <v>2263</v>
      </c>
      <c r="H7" s="2">
        <f t="shared" si="0"/>
        <v>262</v>
      </c>
      <c r="I7" s="126">
        <f t="shared" si="1"/>
        <v>1357.8</v>
      </c>
      <c r="J7" s="126">
        <f t="shared" si="2"/>
        <v>524</v>
      </c>
      <c r="K7" s="126">
        <f t="shared" si="3"/>
        <v>1881.8</v>
      </c>
      <c r="L7" s="200"/>
    </row>
    <row r="8" spans="1:12" ht="18" customHeight="1">
      <c r="A8" s="2">
        <v>4</v>
      </c>
      <c r="B8" s="2" t="s">
        <v>888</v>
      </c>
      <c r="C8" s="2">
        <v>4809</v>
      </c>
      <c r="D8" s="2">
        <v>1057</v>
      </c>
      <c r="E8" s="2">
        <v>7352</v>
      </c>
      <c r="F8" s="2">
        <v>1174</v>
      </c>
      <c r="G8" s="2">
        <f t="shared" si="0"/>
        <v>2543</v>
      </c>
      <c r="H8" s="2">
        <f t="shared" si="0"/>
        <v>117</v>
      </c>
      <c r="I8" s="126">
        <f t="shared" si="1"/>
        <v>1525.8</v>
      </c>
      <c r="J8" s="126">
        <f t="shared" si="2"/>
        <v>234</v>
      </c>
      <c r="K8" s="126">
        <f t="shared" si="3"/>
        <v>1759.8</v>
      </c>
      <c r="L8" s="200"/>
    </row>
    <row r="9" spans="1:12" ht="18" customHeight="1">
      <c r="A9" s="2">
        <v>5</v>
      </c>
      <c r="B9" s="2" t="s">
        <v>889</v>
      </c>
      <c r="C9" s="2">
        <v>2954</v>
      </c>
      <c r="D9" s="2">
        <v>371</v>
      </c>
      <c r="E9" s="2">
        <v>3116</v>
      </c>
      <c r="F9" s="2">
        <v>391</v>
      </c>
      <c r="G9" s="2">
        <f t="shared" si="0"/>
        <v>162</v>
      </c>
      <c r="H9" s="2">
        <f t="shared" si="0"/>
        <v>20</v>
      </c>
      <c r="I9" s="126">
        <f t="shared" si="1"/>
        <v>97.2</v>
      </c>
      <c r="J9" s="126">
        <f t="shared" si="2"/>
        <v>40</v>
      </c>
      <c r="K9" s="126">
        <f t="shared" si="3"/>
        <v>137.2</v>
      </c>
      <c r="L9" s="200"/>
    </row>
    <row r="10" spans="1:12" ht="18" customHeight="1">
      <c r="A10" s="2">
        <v>6</v>
      </c>
      <c r="B10" s="2" t="s">
        <v>379</v>
      </c>
      <c r="C10" s="2">
        <v>7123</v>
      </c>
      <c r="D10" s="2">
        <v>1461</v>
      </c>
      <c r="E10" s="2">
        <v>9815</v>
      </c>
      <c r="F10" s="2">
        <v>1599</v>
      </c>
      <c r="G10" s="2">
        <f t="shared" si="0"/>
        <v>2692</v>
      </c>
      <c r="H10" s="2">
        <f t="shared" si="0"/>
        <v>138</v>
      </c>
      <c r="I10" s="126">
        <f t="shared" si="1"/>
        <v>1615.2</v>
      </c>
      <c r="J10" s="126">
        <f t="shared" si="2"/>
        <v>276</v>
      </c>
      <c r="K10" s="126">
        <f t="shared" si="3"/>
        <v>1891.2</v>
      </c>
      <c r="L10" s="200"/>
    </row>
    <row r="11" spans="1:12" ht="18" customHeight="1">
      <c r="A11" s="2">
        <v>7</v>
      </c>
      <c r="B11" s="2" t="s">
        <v>4</v>
      </c>
      <c r="C11" s="2">
        <v>4177</v>
      </c>
      <c r="D11" s="2">
        <v>44</v>
      </c>
      <c r="E11" s="2">
        <v>4621</v>
      </c>
      <c r="F11" s="2">
        <v>60</v>
      </c>
      <c r="G11" s="2">
        <f t="shared" si="0"/>
        <v>444</v>
      </c>
      <c r="H11" s="2">
        <f t="shared" si="0"/>
        <v>16</v>
      </c>
      <c r="I11" s="126">
        <f t="shared" si="1"/>
        <v>266.4</v>
      </c>
      <c r="J11" s="126">
        <f t="shared" si="2"/>
        <v>32</v>
      </c>
      <c r="K11" s="126">
        <f t="shared" si="3"/>
        <v>298.4</v>
      </c>
      <c r="L11" s="200"/>
    </row>
    <row r="12" spans="1:12" ht="18" customHeight="1">
      <c r="A12" s="2">
        <v>8</v>
      </c>
      <c r="B12" s="2" t="s">
        <v>890</v>
      </c>
      <c r="C12" s="2">
        <v>1735</v>
      </c>
      <c r="D12" s="2">
        <v>1209</v>
      </c>
      <c r="E12" s="2">
        <v>2042</v>
      </c>
      <c r="F12" s="2">
        <v>1251</v>
      </c>
      <c r="G12" s="2">
        <f t="shared" si="0"/>
        <v>307</v>
      </c>
      <c r="H12" s="2">
        <f t="shared" si="0"/>
        <v>42</v>
      </c>
      <c r="I12" s="126">
        <f t="shared" si="1"/>
        <v>184.2</v>
      </c>
      <c r="J12" s="126">
        <f t="shared" si="2"/>
        <v>84</v>
      </c>
      <c r="K12" s="126">
        <f t="shared" si="3"/>
        <v>268.2</v>
      </c>
      <c r="L12" s="200"/>
    </row>
    <row r="13" spans="1:12" ht="18" customHeight="1">
      <c r="A13" s="2">
        <v>9</v>
      </c>
      <c r="B13" s="2" t="s">
        <v>5</v>
      </c>
      <c r="C13" s="2">
        <v>6669</v>
      </c>
      <c r="D13" s="2">
        <v>269</v>
      </c>
      <c r="E13" s="2">
        <v>6998</v>
      </c>
      <c r="F13" s="2">
        <v>287</v>
      </c>
      <c r="G13" s="2">
        <f t="shared" si="0"/>
        <v>329</v>
      </c>
      <c r="H13" s="2">
        <f t="shared" si="0"/>
        <v>18</v>
      </c>
      <c r="I13" s="126">
        <f t="shared" si="1"/>
        <v>197.4</v>
      </c>
      <c r="J13" s="126">
        <f t="shared" si="2"/>
        <v>36</v>
      </c>
      <c r="K13" s="126">
        <f t="shared" si="3"/>
        <v>233.4</v>
      </c>
      <c r="L13" s="200"/>
    </row>
    <row r="14" spans="1:12" ht="18" customHeight="1">
      <c r="A14" s="2">
        <v>10</v>
      </c>
      <c r="B14" s="2" t="s">
        <v>6</v>
      </c>
      <c r="C14" s="2">
        <v>241</v>
      </c>
      <c r="D14" s="2">
        <v>1105</v>
      </c>
      <c r="E14" s="2">
        <v>3367</v>
      </c>
      <c r="F14" s="2">
        <v>1201</v>
      </c>
      <c r="G14" s="2">
        <f t="shared" si="0"/>
        <v>3126</v>
      </c>
      <c r="H14" s="2">
        <f t="shared" si="0"/>
        <v>96</v>
      </c>
      <c r="I14" s="126">
        <f t="shared" si="1"/>
        <v>1875.6</v>
      </c>
      <c r="J14" s="126">
        <f t="shared" si="2"/>
        <v>192</v>
      </c>
      <c r="K14" s="126">
        <f t="shared" si="3"/>
        <v>2067.6</v>
      </c>
      <c r="L14" s="200"/>
    </row>
    <row r="15" spans="1:12" ht="18" customHeight="1">
      <c r="A15" s="139" t="s">
        <v>1513</v>
      </c>
      <c r="B15" s="140"/>
      <c r="C15" s="2"/>
      <c r="D15" s="2"/>
      <c r="E15" s="2"/>
      <c r="F15" s="2"/>
      <c r="G15" s="2"/>
      <c r="H15" s="2"/>
      <c r="I15" s="126"/>
      <c r="J15" s="126"/>
      <c r="K15" s="126">
        <f>SUM(K5:K14)</f>
        <v>10308</v>
      </c>
      <c r="L15" s="200"/>
    </row>
    <row r="16" spans="1:12" ht="18" customHeight="1">
      <c r="A16" s="2"/>
      <c r="B16" s="2"/>
      <c r="C16" s="2"/>
      <c r="D16" s="2"/>
      <c r="E16" s="2"/>
      <c r="F16" s="2"/>
      <c r="G16" s="2"/>
      <c r="H16" s="2"/>
      <c r="I16" s="126"/>
      <c r="J16" s="126"/>
      <c r="K16" s="126"/>
      <c r="L16" s="200"/>
    </row>
    <row r="17" spans="1:12" ht="18" customHeight="1">
      <c r="A17" s="2"/>
      <c r="B17" s="2"/>
      <c r="C17" s="2"/>
      <c r="D17" s="2"/>
      <c r="E17" s="2"/>
      <c r="F17" s="2"/>
      <c r="G17" s="2"/>
      <c r="H17" s="2"/>
      <c r="I17" s="126"/>
      <c r="J17" s="126"/>
      <c r="K17" s="126"/>
      <c r="L17" s="200"/>
    </row>
    <row r="18" spans="1:12" ht="18" customHeight="1">
      <c r="A18" s="2"/>
      <c r="B18" s="2"/>
      <c r="C18" s="2"/>
      <c r="D18" s="2"/>
      <c r="E18" s="2"/>
      <c r="F18" s="2"/>
      <c r="G18" s="2"/>
      <c r="H18" s="2"/>
      <c r="I18" s="126"/>
      <c r="J18" s="126"/>
      <c r="K18" s="126"/>
      <c r="L18" s="200"/>
    </row>
    <row r="19" spans="1:12" ht="18" customHeight="1">
      <c r="A19" s="2"/>
      <c r="B19" s="2"/>
      <c r="C19" s="2"/>
      <c r="D19" s="2"/>
      <c r="E19" s="2"/>
      <c r="F19" s="2"/>
      <c r="G19" s="2"/>
      <c r="H19" s="2"/>
      <c r="I19" s="126"/>
      <c r="J19" s="126"/>
      <c r="K19" s="126"/>
      <c r="L19" s="200"/>
    </row>
    <row r="20" spans="1:12" ht="18" customHeight="1">
      <c r="A20" s="2"/>
      <c r="B20" s="2"/>
      <c r="D20" s="2"/>
      <c r="E20" s="2"/>
      <c r="F20" s="2"/>
      <c r="G20" s="2"/>
      <c r="H20" s="2"/>
      <c r="I20" s="126"/>
      <c r="J20" s="126"/>
      <c r="K20" s="126"/>
      <c r="L20" s="200"/>
    </row>
    <row r="21" spans="1:12" ht="18" customHeight="1">
      <c r="A21" s="2"/>
      <c r="B21" s="2"/>
      <c r="C21" s="2"/>
      <c r="D21" s="2"/>
      <c r="E21" s="2"/>
      <c r="F21" s="2"/>
      <c r="G21" s="2"/>
      <c r="H21" s="2"/>
      <c r="I21" s="126"/>
      <c r="J21" s="126"/>
      <c r="K21" s="126"/>
      <c r="L21" s="200"/>
    </row>
    <row r="22" spans="1:12" ht="18" customHeight="1">
      <c r="A22" s="2"/>
      <c r="B22" s="2"/>
      <c r="C22" s="2"/>
      <c r="D22" s="2"/>
      <c r="E22" s="2"/>
      <c r="F22" s="2"/>
      <c r="G22" s="2"/>
      <c r="H22" s="2"/>
      <c r="I22" s="126"/>
      <c r="J22" s="126"/>
      <c r="K22" s="126"/>
      <c r="L22" s="200"/>
    </row>
    <row r="23" spans="1:12" ht="18" customHeight="1">
      <c r="A23" s="2"/>
      <c r="B23" s="2"/>
      <c r="C23" s="2"/>
      <c r="D23" s="2"/>
      <c r="E23" s="2"/>
      <c r="F23" s="2"/>
      <c r="G23" s="2"/>
      <c r="H23" s="2"/>
      <c r="I23" s="126"/>
      <c r="J23" s="126"/>
      <c r="K23" s="126"/>
      <c r="L23" s="200"/>
    </row>
    <row r="24" spans="1:12" ht="18" customHeight="1">
      <c r="A24" s="2"/>
      <c r="B24" s="2"/>
      <c r="C24" s="2"/>
      <c r="D24" s="2"/>
      <c r="E24" s="2"/>
      <c r="F24" s="2"/>
      <c r="G24" s="2"/>
      <c r="H24" s="2"/>
      <c r="I24" s="126"/>
      <c r="J24" s="126"/>
      <c r="K24" s="126"/>
      <c r="L24" s="201"/>
    </row>
  </sheetData>
  <mergeCells count="11">
    <mergeCell ref="L3:L4"/>
    <mergeCell ref="L5:L24"/>
    <mergeCell ref="A15:B15"/>
    <mergeCell ref="A1:K1"/>
    <mergeCell ref="A2:K2"/>
    <mergeCell ref="A3:A4"/>
    <mergeCell ref="B3:B4"/>
    <mergeCell ref="C3:D3"/>
    <mergeCell ref="E3:F3"/>
    <mergeCell ref="G3:H3"/>
    <mergeCell ref="I3:K3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33">
      <selection activeCell="F72" sqref="F72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0.50390625" style="1" customWidth="1"/>
    <col min="4" max="4" width="9.625" style="1" customWidth="1"/>
    <col min="5" max="5" width="10.375" style="1" customWidth="1"/>
    <col min="6" max="8" width="9.625" style="1" customWidth="1"/>
    <col min="9" max="11" width="9.625" style="127" customWidth="1"/>
    <col min="12" max="12" width="10.75390625" style="123" customWidth="1"/>
  </cols>
  <sheetData>
    <row r="1" spans="1:11" ht="24" customHeight="1">
      <c r="A1" s="202" t="s">
        <v>1514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>
      <c r="A2" s="203" t="s">
        <v>1515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4.25">
      <c r="A3" s="198" t="s">
        <v>362</v>
      </c>
      <c r="B3" s="198" t="s">
        <v>363</v>
      </c>
      <c r="C3" s="205" t="s">
        <v>1426</v>
      </c>
      <c r="D3" s="206"/>
      <c r="E3" s="205" t="s">
        <v>1428</v>
      </c>
      <c r="F3" s="206"/>
      <c r="G3" s="205" t="s">
        <v>1430</v>
      </c>
      <c r="H3" s="206"/>
      <c r="I3" s="207" t="s">
        <v>368</v>
      </c>
      <c r="J3" s="208"/>
      <c r="K3" s="209"/>
      <c r="L3" s="198" t="s">
        <v>369</v>
      </c>
    </row>
    <row r="4" spans="1:12" ht="14.25">
      <c r="A4" s="204"/>
      <c r="B4" s="204"/>
      <c r="C4" s="129" t="s">
        <v>370</v>
      </c>
      <c r="D4" s="129" t="s">
        <v>371</v>
      </c>
      <c r="E4" s="129" t="s">
        <v>370</v>
      </c>
      <c r="F4" s="124" t="s">
        <v>371</v>
      </c>
      <c r="G4" s="129" t="s">
        <v>370</v>
      </c>
      <c r="H4" s="124" t="s">
        <v>371</v>
      </c>
      <c r="I4" s="125" t="s">
        <v>372</v>
      </c>
      <c r="J4" s="125" t="s">
        <v>373</v>
      </c>
      <c r="K4" s="125" t="s">
        <v>1432</v>
      </c>
      <c r="L4" s="141"/>
    </row>
    <row r="5" spans="1:12" ht="21.75" customHeight="1">
      <c r="A5" s="2">
        <v>1</v>
      </c>
      <c r="B5" s="2" t="s">
        <v>1516</v>
      </c>
      <c r="C5" s="2">
        <v>7823</v>
      </c>
      <c r="D5" s="2">
        <v>2271</v>
      </c>
      <c r="E5" s="2">
        <v>8100</v>
      </c>
      <c r="F5" s="2">
        <v>2295</v>
      </c>
      <c r="G5" s="2">
        <f>E5-C5</f>
        <v>277</v>
      </c>
      <c r="H5" s="2">
        <f aca="true" t="shared" si="0" ref="H5:H14">F5-D5</f>
        <v>24</v>
      </c>
      <c r="I5" s="126">
        <f>G5*0.589</f>
        <v>163.153</v>
      </c>
      <c r="J5" s="126">
        <f>H5*2.01</f>
        <v>48.239999999999995</v>
      </c>
      <c r="K5" s="126">
        <f aca="true" t="shared" si="1" ref="K5:K15">I5+J5</f>
        <v>211.39299999999997</v>
      </c>
      <c r="L5" s="150" t="s">
        <v>1300</v>
      </c>
    </row>
    <row r="6" spans="1:12" ht="21.75" customHeight="1">
      <c r="A6" s="2">
        <v>2</v>
      </c>
      <c r="B6" s="2" t="s">
        <v>861</v>
      </c>
      <c r="C6" s="2">
        <v>2425</v>
      </c>
      <c r="D6" s="2">
        <v>13</v>
      </c>
      <c r="E6" s="2">
        <v>2914</v>
      </c>
      <c r="F6" s="2">
        <v>56</v>
      </c>
      <c r="G6" s="2">
        <f aca="true" t="shared" si="2" ref="G6:G14">E6-C6</f>
        <v>489</v>
      </c>
      <c r="H6" s="2">
        <f t="shared" si="0"/>
        <v>43</v>
      </c>
      <c r="I6" s="126">
        <f>G6*0.589</f>
        <v>288.02099999999996</v>
      </c>
      <c r="J6" s="126">
        <f>H6*2.01</f>
        <v>86.42999999999999</v>
      </c>
      <c r="K6" s="126">
        <f t="shared" si="1"/>
        <v>374.45099999999996</v>
      </c>
      <c r="L6" s="151"/>
    </row>
    <row r="7" spans="1:12" ht="21.75" customHeight="1">
      <c r="A7" s="2">
        <v>3</v>
      </c>
      <c r="B7" s="2" t="s">
        <v>862</v>
      </c>
      <c r="C7" s="2">
        <v>1929</v>
      </c>
      <c r="D7" s="2">
        <v>239</v>
      </c>
      <c r="E7" s="2">
        <v>2713</v>
      </c>
      <c r="F7" s="2">
        <v>320</v>
      </c>
      <c r="G7" s="2">
        <f t="shared" si="2"/>
        <v>784</v>
      </c>
      <c r="H7" s="2">
        <f t="shared" si="0"/>
        <v>81</v>
      </c>
      <c r="I7" s="126">
        <f aca="true" t="shared" si="3" ref="I7:I70">G7*0.589</f>
        <v>461.77599999999995</v>
      </c>
      <c r="J7" s="126">
        <f aca="true" t="shared" si="4" ref="J7:J70">H7*2.01</f>
        <v>162.80999999999997</v>
      </c>
      <c r="K7" s="126">
        <f t="shared" si="1"/>
        <v>624.5859999999999</v>
      </c>
      <c r="L7" s="151"/>
    </row>
    <row r="8" spans="1:12" ht="21.75" customHeight="1">
      <c r="A8" s="2">
        <v>4</v>
      </c>
      <c r="B8" s="2" t="s">
        <v>880</v>
      </c>
      <c r="C8" s="2">
        <v>0</v>
      </c>
      <c r="D8" s="2">
        <v>206</v>
      </c>
      <c r="E8" s="2">
        <v>221</v>
      </c>
      <c r="F8" s="2">
        <v>283</v>
      </c>
      <c r="G8" s="2">
        <f t="shared" si="2"/>
        <v>221</v>
      </c>
      <c r="H8" s="2">
        <f t="shared" si="0"/>
        <v>77</v>
      </c>
      <c r="I8" s="126">
        <f t="shared" si="3"/>
        <v>130.16899999999998</v>
      </c>
      <c r="J8" s="126">
        <f t="shared" si="4"/>
        <v>154.76999999999998</v>
      </c>
      <c r="K8" s="126">
        <f t="shared" si="1"/>
        <v>284.93899999999996</v>
      </c>
      <c r="L8" s="151"/>
    </row>
    <row r="9" spans="1:12" ht="21.75" customHeight="1">
      <c r="A9" s="2">
        <v>5</v>
      </c>
      <c r="B9" s="2" t="s">
        <v>863</v>
      </c>
      <c r="C9" s="2">
        <v>2627</v>
      </c>
      <c r="D9" s="2">
        <v>87</v>
      </c>
      <c r="E9" s="2">
        <v>3623</v>
      </c>
      <c r="F9" s="2">
        <v>118</v>
      </c>
      <c r="G9" s="2">
        <f t="shared" si="2"/>
        <v>996</v>
      </c>
      <c r="H9" s="2">
        <f t="shared" si="0"/>
        <v>31</v>
      </c>
      <c r="I9" s="126">
        <f t="shared" si="3"/>
        <v>586.644</v>
      </c>
      <c r="J9" s="126">
        <f t="shared" si="4"/>
        <v>62.309999999999995</v>
      </c>
      <c r="K9" s="126">
        <f>I9+J9</f>
        <v>648.954</v>
      </c>
      <c r="L9" s="151"/>
    </row>
    <row r="10" spans="1:12" ht="21.75" customHeight="1">
      <c r="A10" s="2">
        <v>6</v>
      </c>
      <c r="B10" s="2" t="s">
        <v>1517</v>
      </c>
      <c r="C10" s="2">
        <v>2692</v>
      </c>
      <c r="D10" s="2">
        <v>65</v>
      </c>
      <c r="E10" s="2">
        <v>4200</v>
      </c>
      <c r="F10" s="2">
        <v>101</v>
      </c>
      <c r="G10" s="2">
        <f t="shared" si="2"/>
        <v>1508</v>
      </c>
      <c r="H10" s="2">
        <f t="shared" si="0"/>
        <v>36</v>
      </c>
      <c r="I10" s="126">
        <f t="shared" si="3"/>
        <v>888.212</v>
      </c>
      <c r="J10" s="126">
        <f t="shared" si="4"/>
        <v>72.35999999999999</v>
      </c>
      <c r="K10" s="126">
        <f t="shared" si="1"/>
        <v>960.572</v>
      </c>
      <c r="L10" s="151"/>
    </row>
    <row r="11" spans="1:12" ht="21.75" customHeight="1">
      <c r="A11" s="2">
        <v>7</v>
      </c>
      <c r="B11" s="2" t="s">
        <v>864</v>
      </c>
      <c r="C11" s="2">
        <v>12</v>
      </c>
      <c r="D11" s="2">
        <v>33</v>
      </c>
      <c r="E11" s="2">
        <v>12</v>
      </c>
      <c r="F11" s="2">
        <v>41</v>
      </c>
      <c r="G11" s="2">
        <f t="shared" si="2"/>
        <v>0</v>
      </c>
      <c r="H11" s="2">
        <f t="shared" si="0"/>
        <v>8</v>
      </c>
      <c r="I11" s="126">
        <f t="shared" si="3"/>
        <v>0</v>
      </c>
      <c r="J11" s="126">
        <f t="shared" si="4"/>
        <v>16.08</v>
      </c>
      <c r="K11" s="126">
        <f t="shared" si="1"/>
        <v>16.08</v>
      </c>
      <c r="L11" s="151"/>
    </row>
    <row r="12" spans="1:12" ht="21.75" customHeight="1">
      <c r="A12" s="2">
        <v>8</v>
      </c>
      <c r="B12" s="2" t="s">
        <v>865</v>
      </c>
      <c r="C12" s="2">
        <v>0</v>
      </c>
      <c r="D12" s="2">
        <v>48</v>
      </c>
      <c r="E12" s="2">
        <v>141</v>
      </c>
      <c r="F12" s="2">
        <v>61</v>
      </c>
      <c r="G12" s="2">
        <f t="shared" si="2"/>
        <v>141</v>
      </c>
      <c r="H12" s="2">
        <f t="shared" si="0"/>
        <v>13</v>
      </c>
      <c r="I12" s="126">
        <f t="shared" si="3"/>
        <v>83.04899999999999</v>
      </c>
      <c r="J12" s="126">
        <f t="shared" si="4"/>
        <v>26.129999999999995</v>
      </c>
      <c r="K12" s="126">
        <f t="shared" si="1"/>
        <v>109.17899999999999</v>
      </c>
      <c r="L12" s="151"/>
    </row>
    <row r="13" spans="1:12" ht="21.75" customHeight="1">
      <c r="A13" s="2">
        <v>9</v>
      </c>
      <c r="B13" s="2" t="s">
        <v>500</v>
      </c>
      <c r="C13" s="2">
        <v>2854</v>
      </c>
      <c r="D13" s="2">
        <v>57</v>
      </c>
      <c r="E13" s="2">
        <v>3727</v>
      </c>
      <c r="F13" s="2">
        <v>91</v>
      </c>
      <c r="G13" s="2">
        <f t="shared" si="2"/>
        <v>873</v>
      </c>
      <c r="H13" s="2">
        <f t="shared" si="0"/>
        <v>34</v>
      </c>
      <c r="I13" s="126">
        <f t="shared" si="3"/>
        <v>514.197</v>
      </c>
      <c r="J13" s="126">
        <f t="shared" si="4"/>
        <v>68.33999999999999</v>
      </c>
      <c r="K13" s="126">
        <f t="shared" si="1"/>
        <v>582.537</v>
      </c>
      <c r="L13" s="151"/>
    </row>
    <row r="14" spans="1:12" ht="21.75" customHeight="1">
      <c r="A14" s="2">
        <v>10</v>
      </c>
      <c r="B14" s="2" t="s">
        <v>866</v>
      </c>
      <c r="C14" s="2">
        <v>296</v>
      </c>
      <c r="D14" s="2">
        <v>58</v>
      </c>
      <c r="E14" s="2">
        <v>361</v>
      </c>
      <c r="F14" s="2">
        <v>65</v>
      </c>
      <c r="G14" s="2">
        <f t="shared" si="2"/>
        <v>65</v>
      </c>
      <c r="H14" s="2">
        <f t="shared" si="0"/>
        <v>7</v>
      </c>
      <c r="I14" s="126">
        <f t="shared" si="3"/>
        <v>38.285</v>
      </c>
      <c r="J14" s="126">
        <f t="shared" si="4"/>
        <v>14.069999999999999</v>
      </c>
      <c r="K14" s="126">
        <f t="shared" si="1"/>
        <v>52.355</v>
      </c>
      <c r="L14" s="151"/>
    </row>
    <row r="15" spans="1:12" ht="21.75" customHeight="1">
      <c r="A15" s="2">
        <v>11</v>
      </c>
      <c r="B15" s="2" t="s">
        <v>498</v>
      </c>
      <c r="C15" s="2">
        <v>749</v>
      </c>
      <c r="D15" s="2">
        <v>28</v>
      </c>
      <c r="E15" s="1">
        <v>1034</v>
      </c>
      <c r="F15" s="2">
        <v>39</v>
      </c>
      <c r="G15" s="2">
        <f>E15-C15</f>
        <v>285</v>
      </c>
      <c r="H15" s="2">
        <f>F15-D15</f>
        <v>11</v>
      </c>
      <c r="I15" s="126">
        <f t="shared" si="3"/>
        <v>167.86499999999998</v>
      </c>
      <c r="J15" s="126">
        <f t="shared" si="4"/>
        <v>22.11</v>
      </c>
      <c r="K15" s="126">
        <f t="shared" si="1"/>
        <v>189.97499999999997</v>
      </c>
      <c r="L15" s="151"/>
    </row>
    <row r="16" spans="1:12" ht="21.75" customHeight="1">
      <c r="A16" s="2">
        <v>12</v>
      </c>
      <c r="B16" s="2" t="s">
        <v>501</v>
      </c>
      <c r="C16" s="2" t="s">
        <v>1518</v>
      </c>
      <c r="D16" s="2" t="s">
        <v>1519</v>
      </c>
      <c r="E16" s="2" t="s">
        <v>1520</v>
      </c>
      <c r="F16" s="2" t="s">
        <v>1521</v>
      </c>
      <c r="G16" s="2">
        <v>1034</v>
      </c>
      <c r="H16" s="2">
        <v>29</v>
      </c>
      <c r="I16" s="126">
        <f t="shared" si="3"/>
        <v>609.026</v>
      </c>
      <c r="J16" s="126">
        <f t="shared" si="4"/>
        <v>58.28999999999999</v>
      </c>
      <c r="K16" s="126">
        <f>I16+J16</f>
        <v>667.3159999999999</v>
      </c>
      <c r="L16" s="151"/>
    </row>
    <row r="17" spans="1:12" ht="21.75" customHeight="1">
      <c r="A17" s="2">
        <v>13</v>
      </c>
      <c r="B17" s="2" t="s">
        <v>502</v>
      </c>
      <c r="C17" s="2">
        <v>6162</v>
      </c>
      <c r="D17" s="2">
        <v>2073</v>
      </c>
      <c r="E17" s="2">
        <v>6914</v>
      </c>
      <c r="F17" s="2">
        <v>2130</v>
      </c>
      <c r="G17" s="2">
        <f>E17-C17</f>
        <v>752</v>
      </c>
      <c r="H17" s="2">
        <f>F17-D17</f>
        <v>57</v>
      </c>
      <c r="I17" s="126">
        <f t="shared" si="3"/>
        <v>442.928</v>
      </c>
      <c r="J17" s="126">
        <f t="shared" si="4"/>
        <v>114.57</v>
      </c>
      <c r="K17" s="126">
        <f>I17+J17</f>
        <v>557.498</v>
      </c>
      <c r="L17" s="151"/>
    </row>
    <row r="18" spans="1:12" ht="21.75" customHeight="1">
      <c r="A18" s="2">
        <v>14</v>
      </c>
      <c r="B18" s="2" t="s">
        <v>1522</v>
      </c>
      <c r="C18" s="1">
        <v>3038</v>
      </c>
      <c r="D18" s="2">
        <v>713</v>
      </c>
      <c r="E18" s="2">
        <v>4020</v>
      </c>
      <c r="F18" s="2">
        <v>771</v>
      </c>
      <c r="G18" s="2">
        <f aca="true" t="shared" si="5" ref="G18:H24">E18-C18</f>
        <v>982</v>
      </c>
      <c r="H18" s="2">
        <f t="shared" si="5"/>
        <v>58</v>
      </c>
      <c r="I18" s="126">
        <f t="shared" si="3"/>
        <v>578.398</v>
      </c>
      <c r="J18" s="126">
        <f t="shared" si="4"/>
        <v>116.57999999999998</v>
      </c>
      <c r="K18" s="126">
        <f aca="true" t="shared" si="6" ref="K18:K24">I18+J18</f>
        <v>694.9780000000001</v>
      </c>
      <c r="L18" s="151"/>
    </row>
    <row r="19" spans="1:12" ht="21.75" customHeight="1">
      <c r="A19" s="2">
        <v>15</v>
      </c>
      <c r="B19" s="2" t="s">
        <v>1523</v>
      </c>
      <c r="C19" s="2">
        <v>6452</v>
      </c>
      <c r="D19" s="2">
        <v>2312</v>
      </c>
      <c r="E19" s="2">
        <v>6850</v>
      </c>
      <c r="F19" s="2">
        <v>2348</v>
      </c>
      <c r="G19" s="2">
        <f t="shared" si="5"/>
        <v>398</v>
      </c>
      <c r="H19" s="2">
        <f t="shared" si="5"/>
        <v>36</v>
      </c>
      <c r="I19" s="126">
        <f t="shared" si="3"/>
        <v>234.422</v>
      </c>
      <c r="J19" s="126">
        <f t="shared" si="4"/>
        <v>72.35999999999999</v>
      </c>
      <c r="K19" s="126">
        <f t="shared" si="6"/>
        <v>306.782</v>
      </c>
      <c r="L19" s="151"/>
    </row>
    <row r="20" spans="1:12" ht="21.75" customHeight="1">
      <c r="A20" s="2">
        <v>16</v>
      </c>
      <c r="B20" s="2" t="s">
        <v>874</v>
      </c>
      <c r="C20" s="2">
        <v>555</v>
      </c>
      <c r="D20" s="2">
        <v>180</v>
      </c>
      <c r="E20" s="2">
        <v>1167</v>
      </c>
      <c r="F20" s="2">
        <v>216</v>
      </c>
      <c r="G20" s="2">
        <f t="shared" si="5"/>
        <v>612</v>
      </c>
      <c r="H20" s="2">
        <f t="shared" si="5"/>
        <v>36</v>
      </c>
      <c r="I20" s="126">
        <f t="shared" si="3"/>
        <v>360.46799999999996</v>
      </c>
      <c r="J20" s="126">
        <f t="shared" si="4"/>
        <v>72.35999999999999</v>
      </c>
      <c r="K20" s="126">
        <f t="shared" si="6"/>
        <v>432.828</v>
      </c>
      <c r="L20" s="151"/>
    </row>
    <row r="21" spans="1:12" ht="21.75" customHeight="1">
      <c r="A21" s="2">
        <v>17</v>
      </c>
      <c r="B21" s="2" t="s">
        <v>875</v>
      </c>
      <c r="C21" s="2">
        <v>4947</v>
      </c>
      <c r="D21" s="2">
        <v>1019</v>
      </c>
      <c r="E21" s="2">
        <v>6276</v>
      </c>
      <c r="F21" s="2">
        <v>1064</v>
      </c>
      <c r="G21" s="2">
        <f t="shared" si="5"/>
        <v>1329</v>
      </c>
      <c r="H21" s="2">
        <f t="shared" si="5"/>
        <v>45</v>
      </c>
      <c r="I21" s="126">
        <f t="shared" si="3"/>
        <v>782.781</v>
      </c>
      <c r="J21" s="126">
        <f t="shared" si="4"/>
        <v>90.44999999999999</v>
      </c>
      <c r="K21" s="126">
        <f t="shared" si="6"/>
        <v>873.231</v>
      </c>
      <c r="L21" s="152"/>
    </row>
    <row r="22" spans="1:12" ht="21.75" customHeight="1">
      <c r="A22" s="2">
        <v>18</v>
      </c>
      <c r="B22" s="2" t="s">
        <v>503</v>
      </c>
      <c r="C22" s="2">
        <v>1139</v>
      </c>
      <c r="D22" s="2">
        <v>1164</v>
      </c>
      <c r="E22" s="2">
        <v>1767</v>
      </c>
      <c r="F22" s="2">
        <v>1213</v>
      </c>
      <c r="G22" s="2">
        <f t="shared" si="5"/>
        <v>628</v>
      </c>
      <c r="H22" s="2">
        <f t="shared" si="5"/>
        <v>49</v>
      </c>
      <c r="I22" s="126">
        <f t="shared" si="3"/>
        <v>369.892</v>
      </c>
      <c r="J22" s="126">
        <f t="shared" si="4"/>
        <v>98.49</v>
      </c>
      <c r="K22" s="126">
        <f t="shared" si="6"/>
        <v>468.382</v>
      </c>
      <c r="L22" s="159" t="s">
        <v>1300</v>
      </c>
    </row>
    <row r="23" spans="1:12" ht="21.75" customHeight="1">
      <c r="A23" s="2">
        <v>19</v>
      </c>
      <c r="B23" s="2" t="s">
        <v>876</v>
      </c>
      <c r="C23" s="2">
        <v>1609</v>
      </c>
      <c r="D23" s="2">
        <v>159</v>
      </c>
      <c r="E23" s="2">
        <v>2708</v>
      </c>
      <c r="F23" s="2">
        <v>185</v>
      </c>
      <c r="G23" s="2">
        <f t="shared" si="5"/>
        <v>1099</v>
      </c>
      <c r="H23" s="2">
        <f t="shared" si="5"/>
        <v>26</v>
      </c>
      <c r="I23" s="126">
        <f t="shared" si="3"/>
        <v>647.3109999999999</v>
      </c>
      <c r="J23" s="126">
        <f t="shared" si="4"/>
        <v>52.25999999999999</v>
      </c>
      <c r="K23" s="126">
        <f t="shared" si="6"/>
        <v>699.5709999999999</v>
      </c>
      <c r="L23" s="159"/>
    </row>
    <row r="24" spans="1:12" ht="21.75" customHeight="1">
      <c r="A24" s="2">
        <v>20</v>
      </c>
      <c r="B24" s="2" t="s">
        <v>505</v>
      </c>
      <c r="C24" s="2">
        <v>7535</v>
      </c>
      <c r="D24" s="2">
        <v>949</v>
      </c>
      <c r="E24" s="2">
        <v>9853</v>
      </c>
      <c r="F24" s="2">
        <v>985</v>
      </c>
      <c r="G24" s="2">
        <f t="shared" si="5"/>
        <v>2318</v>
      </c>
      <c r="H24" s="2">
        <f t="shared" si="5"/>
        <v>36</v>
      </c>
      <c r="I24" s="126">
        <f t="shared" si="3"/>
        <v>1365.302</v>
      </c>
      <c r="J24" s="126">
        <f t="shared" si="4"/>
        <v>72.35999999999999</v>
      </c>
      <c r="K24" s="126">
        <f t="shared" si="6"/>
        <v>1437.6619999999998</v>
      </c>
      <c r="L24" s="159"/>
    </row>
    <row r="25" spans="1:12" ht="21.75" customHeight="1">
      <c r="A25" s="2">
        <v>21</v>
      </c>
      <c r="B25" s="2" t="s">
        <v>506</v>
      </c>
      <c r="C25" s="2" t="s">
        <v>1524</v>
      </c>
      <c r="D25" s="2" t="s">
        <v>1525</v>
      </c>
      <c r="E25" s="2" t="s">
        <v>1526</v>
      </c>
      <c r="F25" s="2" t="s">
        <v>1527</v>
      </c>
      <c r="G25" s="2">
        <v>1488</v>
      </c>
      <c r="H25" s="2">
        <v>56</v>
      </c>
      <c r="I25" s="126">
        <f t="shared" si="3"/>
        <v>876.4319999999999</v>
      </c>
      <c r="J25" s="126">
        <f t="shared" si="4"/>
        <v>112.55999999999999</v>
      </c>
      <c r="K25" s="126">
        <f>I25+J25</f>
        <v>988.9919999999998</v>
      </c>
      <c r="L25" s="159"/>
    </row>
    <row r="26" spans="1:12" ht="21.75" customHeight="1">
      <c r="A26" s="2">
        <v>22</v>
      </c>
      <c r="B26" s="2" t="s">
        <v>1528</v>
      </c>
      <c r="C26" s="2">
        <v>1445</v>
      </c>
      <c r="D26" s="2">
        <v>188</v>
      </c>
      <c r="E26" s="2">
        <v>3299</v>
      </c>
      <c r="F26" s="2">
        <v>224</v>
      </c>
      <c r="G26" s="2">
        <f>E26-C26</f>
        <v>1854</v>
      </c>
      <c r="H26" s="2">
        <f>F26-D26</f>
        <v>36</v>
      </c>
      <c r="I26" s="126">
        <f t="shared" si="3"/>
        <v>1092.0059999999999</v>
      </c>
      <c r="J26" s="126">
        <f t="shared" si="4"/>
        <v>72.35999999999999</v>
      </c>
      <c r="K26" s="126">
        <f>I26+J26</f>
        <v>1164.3659999999998</v>
      </c>
      <c r="L26" s="159"/>
    </row>
    <row r="27" spans="1:12" ht="21.75" customHeight="1">
      <c r="A27" s="2">
        <v>23</v>
      </c>
      <c r="B27" s="2" t="s">
        <v>1529</v>
      </c>
      <c r="C27" s="2">
        <v>4592</v>
      </c>
      <c r="D27" s="2">
        <v>614</v>
      </c>
      <c r="E27" s="2">
        <v>4779</v>
      </c>
      <c r="F27" s="2">
        <v>620</v>
      </c>
      <c r="G27" s="2">
        <f aca="true" t="shared" si="7" ref="G27:H42">E27-C27</f>
        <v>187</v>
      </c>
      <c r="H27" s="2">
        <f t="shared" si="7"/>
        <v>6</v>
      </c>
      <c r="I27" s="126">
        <f t="shared" si="3"/>
        <v>110.143</v>
      </c>
      <c r="J27" s="126">
        <f t="shared" si="4"/>
        <v>12.059999999999999</v>
      </c>
      <c r="K27" s="126">
        <f aca="true" t="shared" si="8" ref="K27:K58">I27+J27</f>
        <v>122.203</v>
      </c>
      <c r="L27" s="159"/>
    </row>
    <row r="28" spans="1:12" ht="21.75" customHeight="1">
      <c r="A28" s="2">
        <v>24</v>
      </c>
      <c r="B28" s="2" t="s">
        <v>1530</v>
      </c>
      <c r="C28" s="2">
        <v>7410</v>
      </c>
      <c r="D28" s="2">
        <v>969</v>
      </c>
      <c r="E28" s="2">
        <v>8934</v>
      </c>
      <c r="F28" s="2">
        <v>998</v>
      </c>
      <c r="G28" s="2">
        <f t="shared" si="7"/>
        <v>1524</v>
      </c>
      <c r="H28" s="2">
        <f t="shared" si="7"/>
        <v>29</v>
      </c>
      <c r="I28" s="126">
        <f t="shared" si="3"/>
        <v>897.636</v>
      </c>
      <c r="J28" s="126">
        <f t="shared" si="4"/>
        <v>58.28999999999999</v>
      </c>
      <c r="K28" s="126">
        <f t="shared" si="8"/>
        <v>955.9259999999999</v>
      </c>
      <c r="L28" s="159"/>
    </row>
    <row r="29" spans="1:12" ht="21.75" customHeight="1">
      <c r="A29" s="2">
        <v>25</v>
      </c>
      <c r="B29" s="2" t="s">
        <v>1531</v>
      </c>
      <c r="C29" s="2">
        <v>1533</v>
      </c>
      <c r="D29" s="2">
        <v>482</v>
      </c>
      <c r="E29" s="2">
        <v>1719</v>
      </c>
      <c r="F29" s="2">
        <v>486</v>
      </c>
      <c r="G29" s="2">
        <f t="shared" si="7"/>
        <v>186</v>
      </c>
      <c r="H29" s="2">
        <f t="shared" si="7"/>
        <v>4</v>
      </c>
      <c r="I29" s="126">
        <f t="shared" si="3"/>
        <v>109.55399999999999</v>
      </c>
      <c r="J29" s="126">
        <f t="shared" si="4"/>
        <v>8.04</v>
      </c>
      <c r="K29" s="126">
        <f t="shared" si="8"/>
        <v>117.594</v>
      </c>
      <c r="L29" s="159"/>
    </row>
    <row r="30" spans="1:12" ht="21.75" customHeight="1">
      <c r="A30" s="2">
        <v>26</v>
      </c>
      <c r="B30" s="2" t="s">
        <v>1532</v>
      </c>
      <c r="C30" s="2">
        <v>6313</v>
      </c>
      <c r="D30" s="2">
        <v>120</v>
      </c>
      <c r="E30" s="2">
        <v>6774</v>
      </c>
      <c r="F30" s="2">
        <v>145</v>
      </c>
      <c r="G30" s="2">
        <f t="shared" si="7"/>
        <v>461</v>
      </c>
      <c r="H30" s="2">
        <f t="shared" si="7"/>
        <v>25</v>
      </c>
      <c r="I30" s="126">
        <f t="shared" si="3"/>
        <v>271.529</v>
      </c>
      <c r="J30" s="126">
        <f t="shared" si="4"/>
        <v>50.24999999999999</v>
      </c>
      <c r="K30" s="126">
        <f t="shared" si="8"/>
        <v>321.779</v>
      </c>
      <c r="L30" s="159"/>
    </row>
    <row r="31" spans="1:12" ht="21.75" customHeight="1">
      <c r="A31" s="2">
        <v>27</v>
      </c>
      <c r="B31" s="2" t="s">
        <v>1533</v>
      </c>
      <c r="C31" s="2">
        <v>8980</v>
      </c>
      <c r="D31" s="2">
        <v>78</v>
      </c>
      <c r="E31" s="2">
        <v>9246</v>
      </c>
      <c r="F31" s="2">
        <v>88</v>
      </c>
      <c r="G31" s="2">
        <f t="shared" si="7"/>
        <v>266</v>
      </c>
      <c r="H31" s="2">
        <f t="shared" si="7"/>
        <v>10</v>
      </c>
      <c r="I31" s="126">
        <f t="shared" si="3"/>
        <v>156.67399999999998</v>
      </c>
      <c r="J31" s="126">
        <f t="shared" si="4"/>
        <v>20.099999999999998</v>
      </c>
      <c r="K31" s="126">
        <f t="shared" si="8"/>
        <v>176.77399999999997</v>
      </c>
      <c r="L31" s="159"/>
    </row>
    <row r="32" spans="1:12" ht="21.75" customHeight="1">
      <c r="A32" s="2">
        <v>28</v>
      </c>
      <c r="B32" s="2" t="s">
        <v>1534</v>
      </c>
      <c r="C32" s="2">
        <v>2429</v>
      </c>
      <c r="D32" s="2">
        <v>2931</v>
      </c>
      <c r="E32" s="2">
        <v>3066</v>
      </c>
      <c r="F32" s="2">
        <v>3007</v>
      </c>
      <c r="G32" s="2">
        <f t="shared" si="7"/>
        <v>637</v>
      </c>
      <c r="H32" s="2">
        <f t="shared" si="7"/>
        <v>76</v>
      </c>
      <c r="I32" s="126">
        <f t="shared" si="3"/>
        <v>375.193</v>
      </c>
      <c r="J32" s="126">
        <f t="shared" si="4"/>
        <v>152.76</v>
      </c>
      <c r="K32" s="126">
        <f t="shared" si="8"/>
        <v>527.953</v>
      </c>
      <c r="L32" s="159"/>
    </row>
    <row r="33" spans="1:12" ht="21.75" customHeight="1">
      <c r="A33" s="2">
        <v>29</v>
      </c>
      <c r="B33" s="2" t="s">
        <v>1535</v>
      </c>
      <c r="C33" s="2">
        <v>9157</v>
      </c>
      <c r="D33" s="2">
        <v>2013</v>
      </c>
      <c r="E33" s="2">
        <v>9534</v>
      </c>
      <c r="F33" s="2">
        <v>2055</v>
      </c>
      <c r="G33" s="2">
        <f t="shared" si="7"/>
        <v>377</v>
      </c>
      <c r="H33" s="2">
        <f t="shared" si="7"/>
        <v>42</v>
      </c>
      <c r="I33" s="126">
        <f t="shared" si="3"/>
        <v>222.053</v>
      </c>
      <c r="J33" s="126">
        <f t="shared" si="4"/>
        <v>84.41999999999999</v>
      </c>
      <c r="K33" s="126">
        <f t="shared" si="8"/>
        <v>306.47299999999996</v>
      </c>
      <c r="L33" s="159"/>
    </row>
    <row r="34" spans="1:12" ht="21.75" customHeight="1">
      <c r="A34" s="2">
        <v>30</v>
      </c>
      <c r="B34" s="2" t="s">
        <v>1536</v>
      </c>
      <c r="C34" s="2">
        <v>8587</v>
      </c>
      <c r="D34" s="2">
        <v>1017</v>
      </c>
      <c r="E34" s="2">
        <v>9463</v>
      </c>
      <c r="F34" s="2">
        <v>1060</v>
      </c>
      <c r="G34" s="2">
        <f t="shared" si="7"/>
        <v>876</v>
      </c>
      <c r="H34" s="2">
        <f t="shared" si="7"/>
        <v>43</v>
      </c>
      <c r="I34" s="126">
        <f t="shared" si="3"/>
        <v>515.9639999999999</v>
      </c>
      <c r="J34" s="126">
        <f t="shared" si="4"/>
        <v>86.42999999999999</v>
      </c>
      <c r="K34" s="126">
        <f t="shared" si="8"/>
        <v>602.3939999999999</v>
      </c>
      <c r="L34" s="159"/>
    </row>
    <row r="35" spans="1:12" ht="21.75" customHeight="1">
      <c r="A35" s="2">
        <v>31</v>
      </c>
      <c r="B35" s="2" t="s">
        <v>1537</v>
      </c>
      <c r="C35" s="2">
        <v>4473</v>
      </c>
      <c r="D35" s="2">
        <v>963</v>
      </c>
      <c r="E35" s="2">
        <v>4660</v>
      </c>
      <c r="F35" s="2">
        <v>1019</v>
      </c>
      <c r="G35" s="2">
        <f t="shared" si="7"/>
        <v>187</v>
      </c>
      <c r="H35" s="2">
        <f t="shared" si="7"/>
        <v>56</v>
      </c>
      <c r="I35" s="126">
        <f t="shared" si="3"/>
        <v>110.143</v>
      </c>
      <c r="J35" s="126">
        <f t="shared" si="4"/>
        <v>112.55999999999999</v>
      </c>
      <c r="K35" s="126">
        <f t="shared" si="8"/>
        <v>222.70299999999997</v>
      </c>
      <c r="L35" s="159"/>
    </row>
    <row r="36" spans="1:12" ht="21.75" customHeight="1">
      <c r="A36" s="2">
        <v>32</v>
      </c>
      <c r="B36" s="2" t="s">
        <v>1538</v>
      </c>
      <c r="C36" s="2">
        <v>5243</v>
      </c>
      <c r="D36" s="2">
        <v>206</v>
      </c>
      <c r="E36" s="2">
        <v>7930</v>
      </c>
      <c r="F36" s="2">
        <v>251</v>
      </c>
      <c r="G36" s="2">
        <f t="shared" si="7"/>
        <v>2687</v>
      </c>
      <c r="H36" s="2">
        <f t="shared" si="7"/>
        <v>45</v>
      </c>
      <c r="I36" s="126">
        <f t="shared" si="3"/>
        <v>1582.6429999999998</v>
      </c>
      <c r="J36" s="126">
        <f t="shared" si="4"/>
        <v>90.44999999999999</v>
      </c>
      <c r="K36" s="126">
        <f t="shared" si="8"/>
        <v>1673.0929999999998</v>
      </c>
      <c r="L36" s="159"/>
    </row>
    <row r="37" spans="1:12" ht="21.75" customHeight="1">
      <c r="A37" s="2">
        <v>33</v>
      </c>
      <c r="B37" s="2" t="s">
        <v>1539</v>
      </c>
      <c r="C37" s="2">
        <v>4108</v>
      </c>
      <c r="D37" s="2">
        <v>206</v>
      </c>
      <c r="E37" s="2">
        <v>4446</v>
      </c>
      <c r="F37" s="2">
        <v>240</v>
      </c>
      <c r="G37" s="2">
        <f t="shared" si="7"/>
        <v>338</v>
      </c>
      <c r="H37" s="2">
        <f t="shared" si="7"/>
        <v>34</v>
      </c>
      <c r="I37" s="126">
        <f t="shared" si="3"/>
        <v>199.082</v>
      </c>
      <c r="J37" s="126">
        <f t="shared" si="4"/>
        <v>68.33999999999999</v>
      </c>
      <c r="K37" s="126">
        <f t="shared" si="8"/>
        <v>267.42199999999997</v>
      </c>
      <c r="L37" s="159"/>
    </row>
    <row r="38" spans="1:12" ht="21.75" customHeight="1">
      <c r="A38" s="2">
        <v>34</v>
      </c>
      <c r="B38" s="2" t="s">
        <v>1540</v>
      </c>
      <c r="C38" s="2">
        <v>8557</v>
      </c>
      <c r="D38" s="2">
        <v>56</v>
      </c>
      <c r="E38" s="2">
        <v>9076</v>
      </c>
      <c r="F38" s="2">
        <v>72</v>
      </c>
      <c r="G38" s="2">
        <f t="shared" si="7"/>
        <v>519</v>
      </c>
      <c r="H38" s="2">
        <f t="shared" si="7"/>
        <v>16</v>
      </c>
      <c r="I38" s="126">
        <f t="shared" si="3"/>
        <v>305.691</v>
      </c>
      <c r="J38" s="126">
        <f t="shared" si="4"/>
        <v>32.16</v>
      </c>
      <c r="K38" s="126">
        <f t="shared" si="8"/>
        <v>337.851</v>
      </c>
      <c r="L38" s="159"/>
    </row>
    <row r="39" spans="1:12" ht="21.75" customHeight="1">
      <c r="A39" s="2">
        <v>35</v>
      </c>
      <c r="B39" s="2" t="s">
        <v>1541</v>
      </c>
      <c r="C39" s="2">
        <v>2356</v>
      </c>
      <c r="D39" s="2">
        <v>1269</v>
      </c>
      <c r="E39" s="2">
        <v>3400</v>
      </c>
      <c r="F39" s="2">
        <v>1302</v>
      </c>
      <c r="G39" s="2">
        <f t="shared" si="7"/>
        <v>1044</v>
      </c>
      <c r="H39" s="2">
        <f t="shared" si="7"/>
        <v>33</v>
      </c>
      <c r="I39" s="126">
        <f t="shared" si="3"/>
        <v>614.9159999999999</v>
      </c>
      <c r="J39" s="126">
        <f t="shared" si="4"/>
        <v>66.33</v>
      </c>
      <c r="K39" s="126">
        <f t="shared" si="8"/>
        <v>681.246</v>
      </c>
      <c r="L39" s="159" t="s">
        <v>1300</v>
      </c>
    </row>
    <row r="40" spans="1:12" ht="21.75" customHeight="1">
      <c r="A40" s="2">
        <v>36</v>
      </c>
      <c r="B40" s="2" t="s">
        <v>1542</v>
      </c>
      <c r="C40" s="2">
        <v>3839</v>
      </c>
      <c r="D40" s="1">
        <v>471</v>
      </c>
      <c r="E40" s="2">
        <v>5103</v>
      </c>
      <c r="F40" s="2">
        <v>565</v>
      </c>
      <c r="G40" s="2">
        <f t="shared" si="7"/>
        <v>1264</v>
      </c>
      <c r="H40" s="2">
        <f t="shared" si="7"/>
        <v>94</v>
      </c>
      <c r="I40" s="126">
        <f t="shared" si="3"/>
        <v>744.496</v>
      </c>
      <c r="J40" s="126">
        <f t="shared" si="4"/>
        <v>188.93999999999997</v>
      </c>
      <c r="K40" s="126">
        <f t="shared" si="8"/>
        <v>933.4359999999999</v>
      </c>
      <c r="L40" s="159"/>
    </row>
    <row r="41" spans="1:12" ht="21.75" customHeight="1">
      <c r="A41" s="2">
        <v>37</v>
      </c>
      <c r="B41" s="2" t="s">
        <v>1543</v>
      </c>
      <c r="C41" s="2">
        <v>8389</v>
      </c>
      <c r="D41" s="2">
        <v>163</v>
      </c>
      <c r="E41" s="2">
        <v>9072</v>
      </c>
      <c r="F41" s="2">
        <v>211</v>
      </c>
      <c r="G41" s="2">
        <f t="shared" si="7"/>
        <v>683</v>
      </c>
      <c r="H41" s="2">
        <f t="shared" si="7"/>
        <v>48</v>
      </c>
      <c r="I41" s="126">
        <f t="shared" si="3"/>
        <v>402.287</v>
      </c>
      <c r="J41" s="126">
        <f t="shared" si="4"/>
        <v>96.47999999999999</v>
      </c>
      <c r="K41" s="126">
        <f t="shared" si="8"/>
        <v>498.76699999999994</v>
      </c>
      <c r="L41" s="159"/>
    </row>
    <row r="42" spans="1:12" ht="21.75" customHeight="1">
      <c r="A42" s="2">
        <v>38</v>
      </c>
      <c r="B42" s="2" t="s">
        <v>1544</v>
      </c>
      <c r="C42" s="2">
        <v>4367</v>
      </c>
      <c r="D42" s="2">
        <v>477</v>
      </c>
      <c r="E42" s="2">
        <v>6935</v>
      </c>
      <c r="F42" s="2">
        <v>573</v>
      </c>
      <c r="G42" s="2">
        <f t="shared" si="7"/>
        <v>2568</v>
      </c>
      <c r="H42" s="2">
        <f t="shared" si="7"/>
        <v>96</v>
      </c>
      <c r="I42" s="126">
        <f t="shared" si="3"/>
        <v>1512.552</v>
      </c>
      <c r="J42" s="126">
        <f t="shared" si="4"/>
        <v>192.95999999999998</v>
      </c>
      <c r="K42" s="126">
        <f t="shared" si="8"/>
        <v>1705.512</v>
      </c>
      <c r="L42" s="159"/>
    </row>
    <row r="43" spans="1:12" ht="21.75" customHeight="1">
      <c r="A43" s="2">
        <v>39</v>
      </c>
      <c r="B43" s="2" t="s">
        <v>1545</v>
      </c>
      <c r="C43" s="2">
        <v>941</v>
      </c>
      <c r="D43" s="2">
        <v>1271</v>
      </c>
      <c r="E43" s="2">
        <v>1421</v>
      </c>
      <c r="F43" s="2">
        <v>1312</v>
      </c>
      <c r="G43" s="2">
        <f aca="true" t="shared" si="9" ref="G43:H58">E43-C43</f>
        <v>480</v>
      </c>
      <c r="H43" s="2">
        <f t="shared" si="9"/>
        <v>41</v>
      </c>
      <c r="I43" s="126">
        <f t="shared" si="3"/>
        <v>282.71999999999997</v>
      </c>
      <c r="J43" s="126">
        <f t="shared" si="4"/>
        <v>82.41</v>
      </c>
      <c r="K43" s="126">
        <f t="shared" si="8"/>
        <v>365.13</v>
      </c>
      <c r="L43" s="159"/>
    </row>
    <row r="44" spans="1:12" ht="21.75" customHeight="1">
      <c r="A44" s="2">
        <v>40</v>
      </c>
      <c r="B44" s="2" t="s">
        <v>508</v>
      </c>
      <c r="C44" s="2">
        <v>6409</v>
      </c>
      <c r="D44" s="2">
        <v>552</v>
      </c>
      <c r="E44" s="2">
        <v>6978</v>
      </c>
      <c r="F44" s="2">
        <v>569</v>
      </c>
      <c r="G44" s="2">
        <f t="shared" si="9"/>
        <v>569</v>
      </c>
      <c r="H44" s="2">
        <f t="shared" si="9"/>
        <v>17</v>
      </c>
      <c r="I44" s="126">
        <f t="shared" si="3"/>
        <v>335.14099999999996</v>
      </c>
      <c r="J44" s="126">
        <f t="shared" si="4"/>
        <v>34.169999999999995</v>
      </c>
      <c r="K44" s="126">
        <f t="shared" si="8"/>
        <v>369.311</v>
      </c>
      <c r="L44" s="159"/>
    </row>
    <row r="45" spans="1:12" ht="21.75" customHeight="1">
      <c r="A45" s="2">
        <v>41</v>
      </c>
      <c r="B45" s="2" t="s">
        <v>879</v>
      </c>
      <c r="C45" s="2">
        <v>1750</v>
      </c>
      <c r="D45" s="2">
        <v>171</v>
      </c>
      <c r="E45" s="2">
        <v>2796</v>
      </c>
      <c r="F45" s="2">
        <v>207</v>
      </c>
      <c r="G45" s="2">
        <f t="shared" si="9"/>
        <v>1046</v>
      </c>
      <c r="H45" s="2">
        <f t="shared" si="9"/>
        <v>36</v>
      </c>
      <c r="I45" s="126">
        <f t="shared" si="3"/>
        <v>616.0939999999999</v>
      </c>
      <c r="J45" s="126">
        <f t="shared" si="4"/>
        <v>72.35999999999999</v>
      </c>
      <c r="K45" s="126">
        <f t="shared" si="8"/>
        <v>688.454</v>
      </c>
      <c r="L45" s="159"/>
    </row>
    <row r="46" spans="1:12" ht="21.75" customHeight="1">
      <c r="A46" s="2">
        <v>42</v>
      </c>
      <c r="B46" s="2" t="s">
        <v>881</v>
      </c>
      <c r="C46" s="2">
        <v>3823</v>
      </c>
      <c r="D46" s="2">
        <v>180</v>
      </c>
      <c r="E46" s="2">
        <v>5456</v>
      </c>
      <c r="F46" s="2">
        <v>216</v>
      </c>
      <c r="G46" s="2">
        <f t="shared" si="9"/>
        <v>1633</v>
      </c>
      <c r="H46" s="2">
        <f t="shared" si="9"/>
        <v>36</v>
      </c>
      <c r="I46" s="126">
        <f t="shared" si="3"/>
        <v>961.837</v>
      </c>
      <c r="J46" s="126">
        <f t="shared" si="4"/>
        <v>72.35999999999999</v>
      </c>
      <c r="K46" s="126">
        <f t="shared" si="8"/>
        <v>1034.197</v>
      </c>
      <c r="L46" s="159"/>
    </row>
    <row r="47" spans="1:12" ht="21.75" customHeight="1">
      <c r="A47" s="2">
        <v>43</v>
      </c>
      <c r="B47" s="2" t="s">
        <v>509</v>
      </c>
      <c r="C47" s="2">
        <v>4356</v>
      </c>
      <c r="D47" s="2">
        <v>585</v>
      </c>
      <c r="E47" s="2">
        <v>4390</v>
      </c>
      <c r="F47" s="2">
        <v>587</v>
      </c>
      <c r="G47" s="2">
        <f t="shared" si="9"/>
        <v>34</v>
      </c>
      <c r="H47" s="2">
        <f t="shared" si="9"/>
        <v>2</v>
      </c>
      <c r="I47" s="126">
        <f t="shared" si="3"/>
        <v>20.026</v>
      </c>
      <c r="J47" s="126">
        <f t="shared" si="4"/>
        <v>4.02</v>
      </c>
      <c r="K47" s="126">
        <f t="shared" si="8"/>
        <v>24.046</v>
      </c>
      <c r="L47" s="159"/>
    </row>
    <row r="48" spans="1:12" ht="21.75" customHeight="1">
      <c r="A48" s="2">
        <v>44</v>
      </c>
      <c r="B48" s="2" t="s">
        <v>882</v>
      </c>
      <c r="C48" s="2">
        <v>1762</v>
      </c>
      <c r="D48" s="2">
        <v>1744</v>
      </c>
      <c r="E48" s="2">
        <v>2459</v>
      </c>
      <c r="F48" s="2">
        <v>1782</v>
      </c>
      <c r="G48" s="2">
        <f t="shared" si="9"/>
        <v>697</v>
      </c>
      <c r="H48" s="2">
        <f t="shared" si="9"/>
        <v>38</v>
      </c>
      <c r="I48" s="126">
        <f t="shared" si="3"/>
        <v>410.53299999999996</v>
      </c>
      <c r="J48" s="126">
        <f t="shared" si="4"/>
        <v>76.38</v>
      </c>
      <c r="K48" s="126">
        <f t="shared" si="8"/>
        <v>486.91299999999995</v>
      </c>
      <c r="L48" s="159"/>
    </row>
    <row r="49" spans="1:12" ht="21.75" customHeight="1">
      <c r="A49" s="2">
        <v>45</v>
      </c>
      <c r="B49" s="2" t="s">
        <v>883</v>
      </c>
      <c r="C49" s="2">
        <v>841</v>
      </c>
      <c r="D49" s="2">
        <v>556</v>
      </c>
      <c r="E49" s="2">
        <v>1560</v>
      </c>
      <c r="F49" s="2">
        <v>575</v>
      </c>
      <c r="G49" s="2">
        <f t="shared" si="9"/>
        <v>719</v>
      </c>
      <c r="H49" s="2">
        <f t="shared" si="9"/>
        <v>19</v>
      </c>
      <c r="I49" s="126">
        <f t="shared" si="3"/>
        <v>423.491</v>
      </c>
      <c r="J49" s="126">
        <f t="shared" si="4"/>
        <v>38.19</v>
      </c>
      <c r="K49" s="126">
        <f t="shared" si="8"/>
        <v>461.681</v>
      </c>
      <c r="L49" s="159"/>
    </row>
    <row r="50" spans="1:12" ht="21.75" customHeight="1">
      <c r="A50" s="2">
        <v>46</v>
      </c>
      <c r="B50" s="2" t="s">
        <v>510</v>
      </c>
      <c r="C50" s="2">
        <v>16696</v>
      </c>
      <c r="D50" s="2">
        <v>5250</v>
      </c>
      <c r="E50" s="2">
        <v>19015</v>
      </c>
      <c r="F50" s="2">
        <v>5351</v>
      </c>
      <c r="G50" s="2">
        <f t="shared" si="9"/>
        <v>2319</v>
      </c>
      <c r="H50" s="2">
        <f t="shared" si="9"/>
        <v>101</v>
      </c>
      <c r="I50" s="126">
        <f t="shared" si="3"/>
        <v>1365.8909999999998</v>
      </c>
      <c r="J50" s="126">
        <f t="shared" si="4"/>
        <v>203.01</v>
      </c>
      <c r="K50" s="126">
        <f t="shared" si="8"/>
        <v>1568.9009999999998</v>
      </c>
      <c r="L50" s="159"/>
    </row>
    <row r="51" spans="1:12" ht="21.75" customHeight="1">
      <c r="A51" s="2">
        <v>47</v>
      </c>
      <c r="B51" s="2" t="s">
        <v>504</v>
      </c>
      <c r="C51" s="2">
        <v>496</v>
      </c>
      <c r="D51" s="2">
        <v>781</v>
      </c>
      <c r="E51" s="2">
        <v>1414</v>
      </c>
      <c r="F51" s="2">
        <v>803</v>
      </c>
      <c r="G51" s="2">
        <f t="shared" si="9"/>
        <v>918</v>
      </c>
      <c r="H51" s="2">
        <f t="shared" si="9"/>
        <v>22</v>
      </c>
      <c r="I51" s="126">
        <f t="shared" si="3"/>
        <v>540.702</v>
      </c>
      <c r="J51" s="126">
        <f t="shared" si="4"/>
        <v>44.22</v>
      </c>
      <c r="K51" s="126">
        <f t="shared" si="8"/>
        <v>584.922</v>
      </c>
      <c r="L51" s="159"/>
    </row>
    <row r="52" spans="1:12" ht="21.75" customHeight="1">
      <c r="A52" s="2">
        <v>48</v>
      </c>
      <c r="B52" s="2" t="s">
        <v>1546</v>
      </c>
      <c r="C52" s="2">
        <v>6144</v>
      </c>
      <c r="D52" s="2">
        <v>1291</v>
      </c>
      <c r="E52" s="2">
        <v>7585</v>
      </c>
      <c r="F52" s="2">
        <v>1347</v>
      </c>
      <c r="G52" s="2">
        <f t="shared" si="9"/>
        <v>1441</v>
      </c>
      <c r="H52" s="2">
        <f t="shared" si="9"/>
        <v>56</v>
      </c>
      <c r="I52" s="126">
        <f t="shared" si="3"/>
        <v>848.7489999999999</v>
      </c>
      <c r="J52" s="126">
        <f t="shared" si="4"/>
        <v>112.55999999999999</v>
      </c>
      <c r="K52" s="126">
        <f t="shared" si="8"/>
        <v>961.3089999999999</v>
      </c>
      <c r="L52" s="159"/>
    </row>
    <row r="53" spans="1:12" ht="21.75" customHeight="1">
      <c r="A53" s="2">
        <v>49</v>
      </c>
      <c r="B53" s="2" t="s">
        <v>1547</v>
      </c>
      <c r="C53" s="2">
        <v>3348</v>
      </c>
      <c r="D53" s="2">
        <v>290</v>
      </c>
      <c r="E53" s="2">
        <v>4411</v>
      </c>
      <c r="F53" s="2">
        <v>303</v>
      </c>
      <c r="G53" s="2">
        <f t="shared" si="9"/>
        <v>1063</v>
      </c>
      <c r="H53" s="2">
        <f t="shared" si="9"/>
        <v>13</v>
      </c>
      <c r="I53" s="126">
        <f t="shared" si="3"/>
        <v>626.107</v>
      </c>
      <c r="J53" s="126">
        <f t="shared" si="4"/>
        <v>26.129999999999995</v>
      </c>
      <c r="K53" s="126">
        <f t="shared" si="8"/>
        <v>652.237</v>
      </c>
      <c r="L53" s="159"/>
    </row>
    <row r="54" spans="1:12" ht="21.75" customHeight="1">
      <c r="A54" s="2">
        <v>50</v>
      </c>
      <c r="B54" s="2" t="s">
        <v>1548</v>
      </c>
      <c r="C54" s="2">
        <v>2169</v>
      </c>
      <c r="D54" s="2">
        <v>980</v>
      </c>
      <c r="E54" s="2">
        <v>3410</v>
      </c>
      <c r="F54" s="2">
        <v>1006</v>
      </c>
      <c r="G54" s="2">
        <f t="shared" si="9"/>
        <v>1241</v>
      </c>
      <c r="H54" s="2">
        <f t="shared" si="9"/>
        <v>26</v>
      </c>
      <c r="I54" s="126">
        <f t="shared" si="3"/>
        <v>730.949</v>
      </c>
      <c r="J54" s="126">
        <f t="shared" si="4"/>
        <v>52.25999999999999</v>
      </c>
      <c r="K54" s="126">
        <f t="shared" si="8"/>
        <v>783.209</v>
      </c>
      <c r="L54" s="159"/>
    </row>
    <row r="55" spans="1:12" ht="21.75" customHeight="1">
      <c r="A55" s="2">
        <v>51</v>
      </c>
      <c r="B55" s="2" t="s">
        <v>1549</v>
      </c>
      <c r="C55" s="2">
        <v>7650</v>
      </c>
      <c r="D55" s="2">
        <v>1636</v>
      </c>
      <c r="E55" s="2">
        <v>9342</v>
      </c>
      <c r="F55" s="2">
        <v>1698</v>
      </c>
      <c r="G55" s="2">
        <f t="shared" si="9"/>
        <v>1692</v>
      </c>
      <c r="H55" s="2">
        <f t="shared" si="9"/>
        <v>62</v>
      </c>
      <c r="I55" s="126">
        <f t="shared" si="3"/>
        <v>996.588</v>
      </c>
      <c r="J55" s="126">
        <f t="shared" si="4"/>
        <v>124.61999999999999</v>
      </c>
      <c r="K55" s="126">
        <f t="shared" si="8"/>
        <v>1121.2079999999999</v>
      </c>
      <c r="L55" s="159"/>
    </row>
    <row r="56" spans="1:12" ht="21.75" customHeight="1">
      <c r="A56" s="2">
        <v>52</v>
      </c>
      <c r="B56" s="2" t="s">
        <v>1550</v>
      </c>
      <c r="C56" s="2">
        <v>795</v>
      </c>
      <c r="D56" s="2">
        <v>560</v>
      </c>
      <c r="E56" s="2">
        <v>1566</v>
      </c>
      <c r="F56" s="2">
        <v>592</v>
      </c>
      <c r="G56" s="2">
        <f t="shared" si="9"/>
        <v>771</v>
      </c>
      <c r="H56" s="2">
        <f t="shared" si="9"/>
        <v>32</v>
      </c>
      <c r="I56" s="126">
        <f t="shared" si="3"/>
        <v>454.11899999999997</v>
      </c>
      <c r="J56" s="126">
        <f t="shared" si="4"/>
        <v>64.32</v>
      </c>
      <c r="K56" s="126">
        <f t="shared" si="8"/>
        <v>518.439</v>
      </c>
      <c r="L56" s="159" t="s">
        <v>1300</v>
      </c>
    </row>
    <row r="57" spans="1:12" ht="21.75" customHeight="1">
      <c r="A57" s="2">
        <v>53</v>
      </c>
      <c r="B57" s="2" t="s">
        <v>1551</v>
      </c>
      <c r="C57" s="2">
        <v>3643</v>
      </c>
      <c r="D57" s="2">
        <v>625</v>
      </c>
      <c r="E57" s="2">
        <v>5708</v>
      </c>
      <c r="F57" s="2">
        <v>669</v>
      </c>
      <c r="G57" s="2">
        <f t="shared" si="9"/>
        <v>2065</v>
      </c>
      <c r="H57" s="2">
        <f t="shared" si="9"/>
        <v>44</v>
      </c>
      <c r="I57" s="126">
        <f t="shared" si="3"/>
        <v>1216.2849999999999</v>
      </c>
      <c r="J57" s="126">
        <f t="shared" si="4"/>
        <v>88.44</v>
      </c>
      <c r="K57" s="126">
        <f t="shared" si="8"/>
        <v>1304.725</v>
      </c>
      <c r="L57" s="159"/>
    </row>
    <row r="58" spans="1:12" ht="21.75" customHeight="1">
      <c r="A58" s="2">
        <v>54</v>
      </c>
      <c r="B58" s="2" t="s">
        <v>511</v>
      </c>
      <c r="C58" s="2">
        <v>4806</v>
      </c>
      <c r="D58" s="2">
        <v>326</v>
      </c>
      <c r="E58" s="2">
        <v>5121</v>
      </c>
      <c r="F58" s="2">
        <v>347</v>
      </c>
      <c r="G58" s="2">
        <f t="shared" si="9"/>
        <v>315</v>
      </c>
      <c r="H58" s="2">
        <f t="shared" si="9"/>
        <v>21</v>
      </c>
      <c r="I58" s="126">
        <f t="shared" si="3"/>
        <v>185.535</v>
      </c>
      <c r="J58" s="126">
        <f t="shared" si="4"/>
        <v>42.209999999999994</v>
      </c>
      <c r="K58" s="126">
        <f t="shared" si="8"/>
        <v>227.745</v>
      </c>
      <c r="L58" s="159"/>
    </row>
    <row r="59" spans="1:12" ht="21.75" customHeight="1">
      <c r="A59" s="2">
        <v>55</v>
      </c>
      <c r="B59" s="2" t="s">
        <v>609</v>
      </c>
      <c r="C59" s="2" t="s">
        <v>1552</v>
      </c>
      <c r="D59" s="2">
        <v>5811</v>
      </c>
      <c r="E59" s="2" t="s">
        <v>1553</v>
      </c>
      <c r="F59" s="2">
        <v>700</v>
      </c>
      <c r="G59" s="2">
        <v>2398</v>
      </c>
      <c r="H59" s="2">
        <v>119</v>
      </c>
      <c r="I59" s="126">
        <f t="shared" si="3"/>
        <v>1412.422</v>
      </c>
      <c r="J59" s="126">
        <f t="shared" si="4"/>
        <v>239.18999999999997</v>
      </c>
      <c r="K59" s="126">
        <f>I59+J59</f>
        <v>1651.612</v>
      </c>
      <c r="L59" s="159"/>
    </row>
    <row r="60" spans="1:12" ht="21.75" customHeight="1">
      <c r="A60" s="2">
        <v>56</v>
      </c>
      <c r="B60" s="2" t="s">
        <v>512</v>
      </c>
      <c r="C60" s="2">
        <v>357</v>
      </c>
      <c r="D60" s="2">
        <v>781</v>
      </c>
      <c r="E60" s="2">
        <v>382</v>
      </c>
      <c r="F60" s="2">
        <v>816</v>
      </c>
      <c r="G60" s="2">
        <f>E60-C60</f>
        <v>25</v>
      </c>
      <c r="H60" s="2">
        <f>F60-D60</f>
        <v>35</v>
      </c>
      <c r="I60" s="126">
        <f t="shared" si="3"/>
        <v>14.725</v>
      </c>
      <c r="J60" s="126">
        <f t="shared" si="4"/>
        <v>70.35</v>
      </c>
      <c r="K60" s="126">
        <f>I60+J60</f>
        <v>85.07499999999999</v>
      </c>
      <c r="L60" s="159"/>
    </row>
    <row r="61" spans="1:12" ht="21.75" customHeight="1">
      <c r="A61" s="2">
        <v>57</v>
      </c>
      <c r="B61" s="2" t="s">
        <v>513</v>
      </c>
      <c r="C61" s="2">
        <v>12455</v>
      </c>
      <c r="D61" s="2">
        <v>700</v>
      </c>
      <c r="E61" s="2">
        <v>13685</v>
      </c>
      <c r="F61" s="2">
        <v>759</v>
      </c>
      <c r="G61" s="2">
        <f aca="true" t="shared" si="10" ref="G61:H70">E61-C61</f>
        <v>1230</v>
      </c>
      <c r="H61" s="2">
        <f t="shared" si="10"/>
        <v>59</v>
      </c>
      <c r="I61" s="126">
        <f t="shared" si="3"/>
        <v>724.4699999999999</v>
      </c>
      <c r="J61" s="126">
        <f t="shared" si="4"/>
        <v>118.58999999999999</v>
      </c>
      <c r="K61" s="126">
        <f aca="true" t="shared" si="11" ref="K61:K70">I61+J61</f>
        <v>843.06</v>
      </c>
      <c r="L61" s="159"/>
    </row>
    <row r="62" spans="1:12" ht="21.75" customHeight="1">
      <c r="A62" s="2">
        <v>58</v>
      </c>
      <c r="B62" s="2" t="s">
        <v>514</v>
      </c>
      <c r="C62" s="2">
        <v>8016</v>
      </c>
      <c r="D62" s="2">
        <v>871</v>
      </c>
      <c r="E62" s="2">
        <v>9178</v>
      </c>
      <c r="F62" s="2">
        <v>940</v>
      </c>
      <c r="G62" s="2">
        <f t="shared" si="10"/>
        <v>1162</v>
      </c>
      <c r="H62" s="2">
        <f t="shared" si="10"/>
        <v>69</v>
      </c>
      <c r="I62" s="126">
        <f t="shared" si="3"/>
        <v>684.418</v>
      </c>
      <c r="J62" s="126">
        <f t="shared" si="4"/>
        <v>138.69</v>
      </c>
      <c r="K62" s="126">
        <f t="shared" si="11"/>
        <v>823.108</v>
      </c>
      <c r="L62" s="159"/>
    </row>
    <row r="63" spans="1:12" ht="21.75" customHeight="1">
      <c r="A63" s="2">
        <v>59</v>
      </c>
      <c r="B63" s="2" t="s">
        <v>515</v>
      </c>
      <c r="C63" s="2">
        <v>9281</v>
      </c>
      <c r="D63" s="2">
        <v>326</v>
      </c>
      <c r="E63" s="2">
        <v>10201</v>
      </c>
      <c r="F63" s="2">
        <v>346</v>
      </c>
      <c r="G63" s="2">
        <f t="shared" si="10"/>
        <v>920</v>
      </c>
      <c r="H63" s="2">
        <f t="shared" si="10"/>
        <v>20</v>
      </c>
      <c r="I63" s="126">
        <f t="shared" si="3"/>
        <v>541.88</v>
      </c>
      <c r="J63" s="126">
        <f t="shared" si="4"/>
        <v>40.199999999999996</v>
      </c>
      <c r="K63" s="126">
        <f t="shared" si="11"/>
        <v>582.08</v>
      </c>
      <c r="L63" s="159"/>
    </row>
    <row r="64" spans="1:12" ht="21.75" customHeight="1">
      <c r="A64" s="2">
        <v>60</v>
      </c>
      <c r="B64" s="2" t="s">
        <v>517</v>
      </c>
      <c r="C64" s="2">
        <v>9712</v>
      </c>
      <c r="D64" s="2">
        <v>727</v>
      </c>
      <c r="E64" s="2">
        <v>10937</v>
      </c>
      <c r="F64" s="2">
        <v>775</v>
      </c>
      <c r="G64" s="2">
        <f t="shared" si="10"/>
        <v>1225</v>
      </c>
      <c r="H64" s="2">
        <f t="shared" si="10"/>
        <v>48</v>
      </c>
      <c r="I64" s="126">
        <f t="shared" si="3"/>
        <v>721.525</v>
      </c>
      <c r="J64" s="126">
        <f t="shared" si="4"/>
        <v>96.47999999999999</v>
      </c>
      <c r="K64" s="126">
        <f t="shared" si="11"/>
        <v>818.005</v>
      </c>
      <c r="L64" s="159"/>
    </row>
    <row r="65" spans="1:12" ht="21.75" customHeight="1">
      <c r="A65" s="2">
        <v>61</v>
      </c>
      <c r="B65" s="2" t="s">
        <v>518</v>
      </c>
      <c r="C65" s="2">
        <v>6296</v>
      </c>
      <c r="D65" s="2">
        <v>201</v>
      </c>
      <c r="E65" s="2">
        <v>6806</v>
      </c>
      <c r="F65" s="2">
        <v>213</v>
      </c>
      <c r="G65" s="2">
        <f t="shared" si="10"/>
        <v>510</v>
      </c>
      <c r="H65" s="2">
        <f t="shared" si="10"/>
        <v>12</v>
      </c>
      <c r="I65" s="126">
        <f t="shared" si="3"/>
        <v>300.39</v>
      </c>
      <c r="J65" s="126">
        <f t="shared" si="4"/>
        <v>24.119999999999997</v>
      </c>
      <c r="K65" s="126">
        <f t="shared" si="11"/>
        <v>324.51</v>
      </c>
      <c r="L65" s="159"/>
    </row>
    <row r="66" spans="1:12" ht="21.75" customHeight="1">
      <c r="A66" s="2">
        <v>62</v>
      </c>
      <c r="B66" s="2" t="s">
        <v>884</v>
      </c>
      <c r="C66" s="2">
        <v>19825</v>
      </c>
      <c r="D66" s="2">
        <v>1020</v>
      </c>
      <c r="E66" s="2">
        <v>22478</v>
      </c>
      <c r="F66" s="2">
        <v>1103</v>
      </c>
      <c r="G66" s="2">
        <f t="shared" si="10"/>
        <v>2653</v>
      </c>
      <c r="H66" s="2">
        <f t="shared" si="10"/>
        <v>83</v>
      </c>
      <c r="I66" s="126">
        <f t="shared" si="3"/>
        <v>1562.617</v>
      </c>
      <c r="J66" s="126">
        <f t="shared" si="4"/>
        <v>166.82999999999998</v>
      </c>
      <c r="K66" s="126">
        <f t="shared" si="11"/>
        <v>1729.447</v>
      </c>
      <c r="L66" s="159"/>
    </row>
    <row r="67" spans="1:12" ht="21.75" customHeight="1">
      <c r="A67" s="2">
        <v>63</v>
      </c>
      <c r="B67" s="2" t="s">
        <v>610</v>
      </c>
      <c r="C67" s="2">
        <v>5243</v>
      </c>
      <c r="D67" s="2">
        <v>783</v>
      </c>
      <c r="E67" s="2">
        <v>6003</v>
      </c>
      <c r="F67" s="2">
        <v>835</v>
      </c>
      <c r="G67" s="2">
        <f t="shared" si="10"/>
        <v>760</v>
      </c>
      <c r="H67" s="2">
        <f t="shared" si="10"/>
        <v>52</v>
      </c>
      <c r="I67" s="126">
        <f t="shared" si="3"/>
        <v>447.64</v>
      </c>
      <c r="J67" s="126">
        <f t="shared" si="4"/>
        <v>104.51999999999998</v>
      </c>
      <c r="K67" s="126">
        <f t="shared" si="11"/>
        <v>552.16</v>
      </c>
      <c r="L67" s="159"/>
    </row>
    <row r="68" spans="1:12" ht="21.75" customHeight="1">
      <c r="A68" s="2">
        <v>64</v>
      </c>
      <c r="B68" s="2" t="s">
        <v>519</v>
      </c>
      <c r="C68" s="2">
        <v>15620</v>
      </c>
      <c r="D68" s="2">
        <v>605</v>
      </c>
      <c r="E68" s="2">
        <v>17625</v>
      </c>
      <c r="F68" s="2">
        <v>655</v>
      </c>
      <c r="G68" s="2">
        <f t="shared" si="10"/>
        <v>2005</v>
      </c>
      <c r="H68" s="2">
        <f t="shared" si="10"/>
        <v>50</v>
      </c>
      <c r="I68" s="126">
        <f t="shared" si="3"/>
        <v>1180.945</v>
      </c>
      <c r="J68" s="126">
        <f t="shared" si="4"/>
        <v>100.49999999999999</v>
      </c>
      <c r="K68" s="126">
        <f t="shared" si="11"/>
        <v>1281.445</v>
      </c>
      <c r="L68" s="159"/>
    </row>
    <row r="69" spans="1:12" ht="21.75" customHeight="1">
      <c r="A69" s="2">
        <v>65</v>
      </c>
      <c r="B69" s="2" t="s">
        <v>520</v>
      </c>
      <c r="C69" s="2">
        <v>6046</v>
      </c>
      <c r="D69" s="2">
        <v>1124</v>
      </c>
      <c r="E69" s="2">
        <v>7148</v>
      </c>
      <c r="F69" s="2">
        <v>1188</v>
      </c>
      <c r="G69" s="2">
        <f t="shared" si="10"/>
        <v>1102</v>
      </c>
      <c r="H69" s="2">
        <f t="shared" si="10"/>
        <v>64</v>
      </c>
      <c r="I69" s="126">
        <f t="shared" si="3"/>
        <v>649.078</v>
      </c>
      <c r="J69" s="126">
        <f t="shared" si="4"/>
        <v>128.64</v>
      </c>
      <c r="K69" s="126">
        <f t="shared" si="11"/>
        <v>777.718</v>
      </c>
      <c r="L69" s="159"/>
    </row>
    <row r="70" spans="1:12" ht="21.75" customHeight="1">
      <c r="A70" s="2">
        <v>66</v>
      </c>
      <c r="B70" s="2" t="s">
        <v>885</v>
      </c>
      <c r="C70" s="2">
        <v>375</v>
      </c>
      <c r="D70" s="2">
        <v>334</v>
      </c>
      <c r="E70" s="2">
        <v>1431</v>
      </c>
      <c r="F70" s="2">
        <v>356</v>
      </c>
      <c r="G70" s="2">
        <f t="shared" si="10"/>
        <v>1056</v>
      </c>
      <c r="H70" s="2">
        <f t="shared" si="10"/>
        <v>22</v>
      </c>
      <c r="I70" s="126">
        <f t="shared" si="3"/>
        <v>621.9839999999999</v>
      </c>
      <c r="J70" s="126">
        <f t="shared" si="4"/>
        <v>44.22</v>
      </c>
      <c r="K70" s="126">
        <f t="shared" si="11"/>
        <v>666.204</v>
      </c>
      <c r="L70" s="159"/>
    </row>
    <row r="71" spans="1:12" ht="21.75" customHeight="1">
      <c r="A71" s="2">
        <v>67</v>
      </c>
      <c r="B71" s="2" t="s">
        <v>521</v>
      </c>
      <c r="C71" s="2" t="s">
        <v>1554</v>
      </c>
      <c r="D71" s="2" t="s">
        <v>1555</v>
      </c>
      <c r="E71" s="2" t="s">
        <v>1556</v>
      </c>
      <c r="F71" s="2" t="s">
        <v>1557</v>
      </c>
      <c r="G71" s="2">
        <v>1970</v>
      </c>
      <c r="H71" s="2">
        <v>105</v>
      </c>
      <c r="I71" s="126">
        <f aca="true" t="shared" si="12" ref="I71:I80">G71*0.589</f>
        <v>1160.33</v>
      </c>
      <c r="J71" s="126">
        <f aca="true" t="shared" si="13" ref="J71:J80">H71*2.01</f>
        <v>211.04999999999998</v>
      </c>
      <c r="K71" s="126">
        <f>I71+J71</f>
        <v>1371.3799999999999</v>
      </c>
      <c r="L71" s="159"/>
    </row>
    <row r="72" spans="1:12" ht="21.75" customHeight="1">
      <c r="A72" s="2">
        <v>68</v>
      </c>
      <c r="B72" s="2" t="s">
        <v>886</v>
      </c>
      <c r="C72" s="2">
        <v>206</v>
      </c>
      <c r="D72" s="2">
        <v>666</v>
      </c>
      <c r="E72" s="2">
        <v>1540</v>
      </c>
      <c r="F72" s="2">
        <v>735</v>
      </c>
      <c r="G72" s="2">
        <f aca="true" t="shared" si="14" ref="G72:H80">E72-C72</f>
        <v>1334</v>
      </c>
      <c r="H72" s="2">
        <f t="shared" si="14"/>
        <v>69</v>
      </c>
      <c r="I72" s="126">
        <f t="shared" si="12"/>
        <v>785.726</v>
      </c>
      <c r="J72" s="126">
        <f t="shared" si="13"/>
        <v>138.69</v>
      </c>
      <c r="K72" s="126">
        <f aca="true" t="shared" si="15" ref="K72:K80">I72+J72</f>
        <v>924.4159999999999</v>
      </c>
      <c r="L72" s="159"/>
    </row>
    <row r="73" spans="1:12" ht="21.75" customHeight="1">
      <c r="A73" s="2">
        <v>69</v>
      </c>
      <c r="B73" s="2" t="s">
        <v>1558</v>
      </c>
      <c r="C73" s="2">
        <v>4650</v>
      </c>
      <c r="D73" s="2">
        <v>2315</v>
      </c>
      <c r="E73" s="2">
        <v>5499</v>
      </c>
      <c r="F73" s="2">
        <v>2366</v>
      </c>
      <c r="G73" s="2">
        <f t="shared" si="14"/>
        <v>849</v>
      </c>
      <c r="H73" s="2">
        <f t="shared" si="14"/>
        <v>51</v>
      </c>
      <c r="I73" s="126">
        <f t="shared" si="12"/>
        <v>500.061</v>
      </c>
      <c r="J73" s="126">
        <f t="shared" si="13"/>
        <v>102.50999999999999</v>
      </c>
      <c r="K73" s="126">
        <f t="shared" si="15"/>
        <v>602.5709999999999</v>
      </c>
      <c r="L73" s="159" t="s">
        <v>1300</v>
      </c>
    </row>
    <row r="74" spans="1:12" ht="21.75" customHeight="1">
      <c r="A74" s="2">
        <v>70</v>
      </c>
      <c r="B74" s="2" t="s">
        <v>1559</v>
      </c>
      <c r="C74" s="2">
        <v>218</v>
      </c>
      <c r="D74" s="2">
        <v>1757</v>
      </c>
      <c r="E74" s="2">
        <v>3027</v>
      </c>
      <c r="F74" s="2">
        <v>1834</v>
      </c>
      <c r="G74" s="2">
        <f t="shared" si="14"/>
        <v>2809</v>
      </c>
      <c r="H74" s="2">
        <f t="shared" si="14"/>
        <v>77</v>
      </c>
      <c r="I74" s="126">
        <f t="shared" si="12"/>
        <v>1654.501</v>
      </c>
      <c r="J74" s="126">
        <f t="shared" si="13"/>
        <v>154.76999999999998</v>
      </c>
      <c r="K74" s="126">
        <f t="shared" si="15"/>
        <v>1809.271</v>
      </c>
      <c r="L74" s="159"/>
    </row>
    <row r="75" spans="1:12" ht="21.75" customHeight="1">
      <c r="A75" s="2">
        <v>71</v>
      </c>
      <c r="B75" s="2" t="s">
        <v>1560</v>
      </c>
      <c r="C75" s="2">
        <v>6265</v>
      </c>
      <c r="D75" s="2">
        <v>738</v>
      </c>
      <c r="E75" s="2">
        <v>6571</v>
      </c>
      <c r="F75" s="2">
        <v>752</v>
      </c>
      <c r="G75" s="2">
        <f t="shared" si="14"/>
        <v>306</v>
      </c>
      <c r="H75" s="2">
        <f t="shared" si="14"/>
        <v>14</v>
      </c>
      <c r="I75" s="126">
        <f t="shared" si="12"/>
        <v>180.23399999999998</v>
      </c>
      <c r="J75" s="126">
        <f t="shared" si="13"/>
        <v>28.139999999999997</v>
      </c>
      <c r="K75" s="126">
        <f t="shared" si="15"/>
        <v>208.37399999999997</v>
      </c>
      <c r="L75" s="159"/>
    </row>
    <row r="76" spans="1:12" ht="21.75" customHeight="1">
      <c r="A76" s="2">
        <v>72</v>
      </c>
      <c r="B76" s="2" t="s">
        <v>1561</v>
      </c>
      <c r="C76" s="2">
        <v>4647</v>
      </c>
      <c r="D76" s="2">
        <v>3123</v>
      </c>
      <c r="E76" s="2">
        <v>5249</v>
      </c>
      <c r="F76" s="2">
        <v>3159</v>
      </c>
      <c r="G76" s="2">
        <f t="shared" si="14"/>
        <v>602</v>
      </c>
      <c r="H76" s="2">
        <f t="shared" si="14"/>
        <v>36</v>
      </c>
      <c r="I76" s="126">
        <f t="shared" si="12"/>
        <v>354.578</v>
      </c>
      <c r="J76" s="126">
        <f t="shared" si="13"/>
        <v>72.35999999999999</v>
      </c>
      <c r="K76" s="126">
        <f t="shared" si="15"/>
        <v>426.938</v>
      </c>
      <c r="L76" s="159"/>
    </row>
    <row r="77" spans="1:12" ht="21.75" customHeight="1">
      <c r="A77" s="2">
        <v>73</v>
      </c>
      <c r="B77" s="2" t="s">
        <v>1562</v>
      </c>
      <c r="C77" s="2">
        <v>7269</v>
      </c>
      <c r="D77" s="2">
        <v>1001</v>
      </c>
      <c r="E77" s="2">
        <v>8545</v>
      </c>
      <c r="F77" s="2">
        <v>1045</v>
      </c>
      <c r="G77" s="2">
        <f t="shared" si="14"/>
        <v>1276</v>
      </c>
      <c r="H77" s="2">
        <f t="shared" si="14"/>
        <v>44</v>
      </c>
      <c r="I77" s="126">
        <f t="shared" si="12"/>
        <v>751.564</v>
      </c>
      <c r="J77" s="126">
        <f t="shared" si="13"/>
        <v>88.44</v>
      </c>
      <c r="K77" s="126">
        <f t="shared" si="15"/>
        <v>840.0039999999999</v>
      </c>
      <c r="L77" s="159"/>
    </row>
    <row r="78" spans="1:12" ht="21.75" customHeight="1">
      <c r="A78" s="2">
        <v>74</v>
      </c>
      <c r="B78" s="2" t="s">
        <v>1563</v>
      </c>
      <c r="C78" s="2">
        <v>3863</v>
      </c>
      <c r="D78" s="2">
        <v>1663</v>
      </c>
      <c r="E78" s="2">
        <v>5344</v>
      </c>
      <c r="F78" s="2">
        <v>1724</v>
      </c>
      <c r="G78" s="2">
        <f t="shared" si="14"/>
        <v>1481</v>
      </c>
      <c r="H78" s="2">
        <f t="shared" si="14"/>
        <v>61</v>
      </c>
      <c r="I78" s="126">
        <f t="shared" si="12"/>
        <v>872.309</v>
      </c>
      <c r="J78" s="126">
        <f t="shared" si="13"/>
        <v>122.60999999999999</v>
      </c>
      <c r="K78" s="126">
        <f t="shared" si="15"/>
        <v>994.919</v>
      </c>
      <c r="L78" s="159"/>
    </row>
    <row r="79" spans="1:12" ht="21.75" customHeight="1">
      <c r="A79" s="2">
        <v>75</v>
      </c>
      <c r="B79" s="2" t="s">
        <v>1564</v>
      </c>
      <c r="C79" s="2">
        <v>1940</v>
      </c>
      <c r="D79" s="2">
        <v>883</v>
      </c>
      <c r="E79" s="2">
        <v>3312</v>
      </c>
      <c r="F79" s="2">
        <v>943</v>
      </c>
      <c r="G79" s="2">
        <f t="shared" si="14"/>
        <v>1372</v>
      </c>
      <c r="H79" s="2">
        <f t="shared" si="14"/>
        <v>60</v>
      </c>
      <c r="I79" s="126">
        <f t="shared" si="12"/>
        <v>808.108</v>
      </c>
      <c r="J79" s="126">
        <f t="shared" si="13"/>
        <v>120.6</v>
      </c>
      <c r="K79" s="126">
        <f t="shared" si="15"/>
        <v>928.708</v>
      </c>
      <c r="L79" s="159"/>
    </row>
    <row r="80" spans="1:12" ht="21.75" customHeight="1">
      <c r="A80" s="2">
        <v>76</v>
      </c>
      <c r="B80" s="2" t="s">
        <v>0</v>
      </c>
      <c r="C80" s="2">
        <v>1149</v>
      </c>
      <c r="D80" s="2">
        <v>1399</v>
      </c>
      <c r="E80" s="2">
        <v>1774</v>
      </c>
      <c r="F80" s="2">
        <v>1436</v>
      </c>
      <c r="G80" s="2">
        <f t="shared" si="14"/>
        <v>625</v>
      </c>
      <c r="H80" s="2">
        <f t="shared" si="14"/>
        <v>37</v>
      </c>
      <c r="I80" s="126">
        <f t="shared" si="12"/>
        <v>368.125</v>
      </c>
      <c r="J80" s="126">
        <f t="shared" si="13"/>
        <v>74.36999999999999</v>
      </c>
      <c r="K80" s="126">
        <f t="shared" si="15"/>
        <v>442.495</v>
      </c>
      <c r="L80" s="159"/>
    </row>
    <row r="81" spans="1:12" ht="21.75" customHeight="1">
      <c r="A81" s="139" t="s">
        <v>1513</v>
      </c>
      <c r="B81" s="140"/>
      <c r="C81" s="2"/>
      <c r="D81" s="2"/>
      <c r="E81" s="2"/>
      <c r="F81" s="2"/>
      <c r="G81" s="2"/>
      <c r="H81" s="2"/>
      <c r="I81" s="126"/>
      <c r="J81" s="126"/>
      <c r="K81" s="126">
        <f>SUM(K5:K80)</f>
        <v>51633.68</v>
      </c>
      <c r="L81" s="159"/>
    </row>
  </sheetData>
  <mergeCells count="15">
    <mergeCell ref="L56:L72"/>
    <mergeCell ref="L73:L81"/>
    <mergeCell ref="A81:B81"/>
    <mergeCell ref="L3:L4"/>
    <mergeCell ref="L5:L21"/>
    <mergeCell ref="L22:L38"/>
    <mergeCell ref="L39:L55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6" bottom="0.92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1">
      <selection activeCell="K14" sqref="K14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8" width="9.625" style="1" customWidth="1"/>
    <col min="9" max="9" width="9.625" style="127" customWidth="1"/>
    <col min="10" max="10" width="9.375" style="127" customWidth="1"/>
    <col min="11" max="11" width="11.25390625" style="127" customWidth="1"/>
    <col min="12" max="12" width="10.75390625" style="123" customWidth="1"/>
  </cols>
  <sheetData>
    <row r="1" spans="1:11" ht="24" customHeight="1">
      <c r="A1" s="202" t="s">
        <v>359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>
      <c r="A2" s="203" t="s">
        <v>1424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4.25">
      <c r="A3" s="210" t="s">
        <v>362</v>
      </c>
      <c r="B3" s="210" t="s">
        <v>363</v>
      </c>
      <c r="C3" s="210" t="s">
        <v>1426</v>
      </c>
      <c r="D3" s="210"/>
      <c r="E3" s="210" t="s">
        <v>1428</v>
      </c>
      <c r="F3" s="210"/>
      <c r="G3" s="210" t="s">
        <v>1430</v>
      </c>
      <c r="H3" s="210"/>
      <c r="I3" s="211" t="s">
        <v>368</v>
      </c>
      <c r="J3" s="211"/>
      <c r="K3" s="211"/>
      <c r="L3" s="210" t="s">
        <v>369</v>
      </c>
    </row>
    <row r="4" spans="1:12" ht="14.25">
      <c r="A4" s="210"/>
      <c r="B4" s="210"/>
      <c r="C4" s="124" t="s">
        <v>370</v>
      </c>
      <c r="D4" s="124" t="s">
        <v>371</v>
      </c>
      <c r="E4" s="124" t="s">
        <v>370</v>
      </c>
      <c r="F4" s="124" t="s">
        <v>371</v>
      </c>
      <c r="G4" s="124" t="s">
        <v>370</v>
      </c>
      <c r="H4" s="124" t="s">
        <v>371</v>
      </c>
      <c r="I4" s="125" t="s">
        <v>372</v>
      </c>
      <c r="J4" s="125" t="s">
        <v>373</v>
      </c>
      <c r="K4" s="125" t="s">
        <v>1432</v>
      </c>
      <c r="L4" s="149"/>
    </row>
    <row r="5" spans="1:12" ht="19.5" customHeight="1">
      <c r="A5" s="2">
        <v>1</v>
      </c>
      <c r="B5" s="2" t="s">
        <v>383</v>
      </c>
      <c r="C5" s="2">
        <v>2887</v>
      </c>
      <c r="D5" s="2">
        <v>5230</v>
      </c>
      <c r="E5" s="2">
        <v>3296</v>
      </c>
      <c r="F5" s="2">
        <v>5264</v>
      </c>
      <c r="G5" s="2">
        <f>E5-C5</f>
        <v>409</v>
      </c>
      <c r="H5" s="2">
        <f>F5-D5</f>
        <v>34</v>
      </c>
      <c r="I5" s="126">
        <f>G5*0.589</f>
        <v>240.90099999999998</v>
      </c>
      <c r="J5" s="126">
        <f>H5*2.01</f>
        <v>68.33999999999999</v>
      </c>
      <c r="K5" s="126">
        <f>I5+J5</f>
        <v>309.241</v>
      </c>
      <c r="L5" s="150" t="s">
        <v>1300</v>
      </c>
    </row>
    <row r="6" spans="1:12" ht="19.5" customHeight="1">
      <c r="A6" s="2">
        <v>2</v>
      </c>
      <c r="B6" s="2" t="s">
        <v>384</v>
      </c>
      <c r="C6" s="2">
        <v>613</v>
      </c>
      <c r="D6" s="2">
        <v>1865</v>
      </c>
      <c r="E6" s="2">
        <v>762</v>
      </c>
      <c r="F6" s="2">
        <v>1885</v>
      </c>
      <c r="G6" s="2">
        <f>E6-C6</f>
        <v>149</v>
      </c>
      <c r="H6" s="2">
        <f>F6-D6</f>
        <v>20</v>
      </c>
      <c r="I6" s="126">
        <f aca="true" t="shared" si="0" ref="I6:I69">G6*0.589</f>
        <v>87.761</v>
      </c>
      <c r="J6" s="126">
        <f aca="true" t="shared" si="1" ref="J6:J69">H6*2.01</f>
        <v>40.199999999999996</v>
      </c>
      <c r="K6" s="126">
        <f>I6+J6</f>
        <v>127.96099999999998</v>
      </c>
      <c r="L6" s="151"/>
    </row>
    <row r="7" spans="1:12" ht="19.5" customHeight="1">
      <c r="A7" s="2">
        <v>3</v>
      </c>
      <c r="B7" s="2" t="s">
        <v>385</v>
      </c>
      <c r="C7" s="2" t="s">
        <v>1433</v>
      </c>
      <c r="D7" s="2">
        <v>642</v>
      </c>
      <c r="E7" s="2" t="s">
        <v>1434</v>
      </c>
      <c r="F7" s="2">
        <v>687</v>
      </c>
      <c r="G7" s="2">
        <v>745</v>
      </c>
      <c r="H7" s="2">
        <v>45</v>
      </c>
      <c r="I7" s="126">
        <f t="shared" si="0"/>
        <v>438.80499999999995</v>
      </c>
      <c r="J7" s="126">
        <f t="shared" si="1"/>
        <v>90.44999999999999</v>
      </c>
      <c r="K7" s="126">
        <v>516.7</v>
      </c>
      <c r="L7" s="151"/>
    </row>
    <row r="8" spans="1:12" ht="19.5" customHeight="1">
      <c r="A8" s="2">
        <v>4</v>
      </c>
      <c r="B8" s="2" t="s">
        <v>386</v>
      </c>
      <c r="C8" s="2">
        <v>1410</v>
      </c>
      <c r="D8" s="2">
        <v>439</v>
      </c>
      <c r="E8" s="2">
        <v>1620</v>
      </c>
      <c r="F8" s="2">
        <v>457</v>
      </c>
      <c r="G8" s="2">
        <f aca="true" t="shared" si="2" ref="G8:H23">E8-C8</f>
        <v>210</v>
      </c>
      <c r="H8" s="2">
        <f t="shared" si="2"/>
        <v>18</v>
      </c>
      <c r="I8" s="126">
        <f t="shared" si="0"/>
        <v>123.69</v>
      </c>
      <c r="J8" s="126">
        <f t="shared" si="1"/>
        <v>36.17999999999999</v>
      </c>
      <c r="K8" s="126">
        <f aca="true" t="shared" si="3" ref="K8:K71">I8+J8</f>
        <v>159.87</v>
      </c>
      <c r="L8" s="151"/>
    </row>
    <row r="9" spans="1:12" ht="19.5" customHeight="1">
      <c r="A9" s="2">
        <v>5</v>
      </c>
      <c r="B9" s="2" t="s">
        <v>387</v>
      </c>
      <c r="C9" s="2">
        <v>2275</v>
      </c>
      <c r="D9" s="2">
        <v>1868</v>
      </c>
      <c r="E9" s="2">
        <v>2371</v>
      </c>
      <c r="F9" s="2">
        <v>1889</v>
      </c>
      <c r="G9" s="2">
        <f t="shared" si="2"/>
        <v>96</v>
      </c>
      <c r="H9" s="2">
        <f t="shared" si="2"/>
        <v>21</v>
      </c>
      <c r="I9" s="126">
        <f t="shared" si="0"/>
        <v>56.544</v>
      </c>
      <c r="J9" s="126">
        <f t="shared" si="1"/>
        <v>42.209999999999994</v>
      </c>
      <c r="K9" s="126">
        <f t="shared" si="3"/>
        <v>98.75399999999999</v>
      </c>
      <c r="L9" s="151"/>
    </row>
    <row r="10" spans="1:12" ht="19.5" customHeight="1">
      <c r="A10" s="2">
        <v>6</v>
      </c>
      <c r="B10" s="2" t="s">
        <v>1435</v>
      </c>
      <c r="C10" s="2">
        <v>0</v>
      </c>
      <c r="D10" s="2">
        <v>519</v>
      </c>
      <c r="E10" s="2">
        <v>94</v>
      </c>
      <c r="F10" s="2">
        <v>544</v>
      </c>
      <c r="G10" s="2">
        <f t="shared" si="2"/>
        <v>94</v>
      </c>
      <c r="H10" s="2">
        <f t="shared" si="2"/>
        <v>25</v>
      </c>
      <c r="I10" s="126">
        <f t="shared" si="0"/>
        <v>55.366</v>
      </c>
      <c r="J10" s="126">
        <f t="shared" si="1"/>
        <v>50.24999999999999</v>
      </c>
      <c r="K10" s="126">
        <f t="shared" si="3"/>
        <v>105.61599999999999</v>
      </c>
      <c r="L10" s="151"/>
    </row>
    <row r="11" spans="1:12" ht="19.5" customHeight="1">
      <c r="A11" s="2">
        <v>7</v>
      </c>
      <c r="B11" s="2" t="s">
        <v>388</v>
      </c>
      <c r="C11" s="2">
        <v>6132</v>
      </c>
      <c r="D11" s="2">
        <v>203</v>
      </c>
      <c r="E11" s="2">
        <v>6355</v>
      </c>
      <c r="F11" s="2">
        <v>221</v>
      </c>
      <c r="G11" s="2">
        <f t="shared" si="2"/>
        <v>223</v>
      </c>
      <c r="H11" s="2">
        <f t="shared" si="2"/>
        <v>18</v>
      </c>
      <c r="I11" s="126">
        <f t="shared" si="0"/>
        <v>131.34699999999998</v>
      </c>
      <c r="J11" s="126">
        <f t="shared" si="1"/>
        <v>36.17999999999999</v>
      </c>
      <c r="K11" s="126">
        <f t="shared" si="3"/>
        <v>167.527</v>
      </c>
      <c r="L11" s="151"/>
    </row>
    <row r="12" spans="1:12" ht="19.5" customHeight="1">
      <c r="A12" s="2">
        <v>8</v>
      </c>
      <c r="B12" s="2" t="s">
        <v>389</v>
      </c>
      <c r="C12" s="2">
        <v>5888</v>
      </c>
      <c r="D12" s="2">
        <v>147</v>
      </c>
      <c r="E12" s="2">
        <v>6130</v>
      </c>
      <c r="F12" s="2">
        <v>165</v>
      </c>
      <c r="G12" s="2">
        <f t="shared" si="2"/>
        <v>242</v>
      </c>
      <c r="H12" s="2">
        <f t="shared" si="2"/>
        <v>18</v>
      </c>
      <c r="I12" s="126">
        <f t="shared" si="0"/>
        <v>142.53799999999998</v>
      </c>
      <c r="J12" s="126">
        <f t="shared" si="1"/>
        <v>36.17999999999999</v>
      </c>
      <c r="K12" s="126">
        <f t="shared" si="3"/>
        <v>178.71799999999996</v>
      </c>
      <c r="L12" s="151"/>
    </row>
    <row r="13" spans="1:12" ht="19.5" customHeight="1">
      <c r="A13" s="2">
        <v>9</v>
      </c>
      <c r="B13" s="2" t="s">
        <v>1436</v>
      </c>
      <c r="C13" s="2">
        <v>5280</v>
      </c>
      <c r="D13" s="2">
        <v>503</v>
      </c>
      <c r="E13" s="2">
        <v>6160</v>
      </c>
      <c r="F13" s="2">
        <v>536</v>
      </c>
      <c r="G13" s="2">
        <f t="shared" si="2"/>
        <v>880</v>
      </c>
      <c r="H13" s="2">
        <f t="shared" si="2"/>
        <v>33</v>
      </c>
      <c r="I13" s="126">
        <f t="shared" si="0"/>
        <v>518.3199999999999</v>
      </c>
      <c r="J13" s="126">
        <f t="shared" si="1"/>
        <v>66.33</v>
      </c>
      <c r="K13" s="126">
        <f t="shared" si="3"/>
        <v>584.65</v>
      </c>
      <c r="L13" s="151"/>
    </row>
    <row r="14" spans="1:12" ht="19.5" customHeight="1">
      <c r="A14" s="2">
        <v>10</v>
      </c>
      <c r="B14" s="2" t="s">
        <v>390</v>
      </c>
      <c r="C14" s="2">
        <v>3010</v>
      </c>
      <c r="D14" s="2">
        <v>655</v>
      </c>
      <c r="E14" s="2">
        <v>3610</v>
      </c>
      <c r="F14" s="2">
        <v>719</v>
      </c>
      <c r="G14" s="2">
        <f t="shared" si="2"/>
        <v>600</v>
      </c>
      <c r="H14" s="2">
        <f t="shared" si="2"/>
        <v>64</v>
      </c>
      <c r="I14" s="126">
        <f t="shared" si="0"/>
        <v>353.4</v>
      </c>
      <c r="J14" s="126">
        <f t="shared" si="1"/>
        <v>128.64</v>
      </c>
      <c r="K14" s="126">
        <f t="shared" si="3"/>
        <v>482.03999999999996</v>
      </c>
      <c r="L14" s="151"/>
    </row>
    <row r="15" spans="1:12" ht="19.5" customHeight="1">
      <c r="A15" s="2">
        <v>11</v>
      </c>
      <c r="B15" s="2" t="s">
        <v>391</v>
      </c>
      <c r="C15" s="2">
        <v>1226</v>
      </c>
      <c r="D15" s="2">
        <v>240</v>
      </c>
      <c r="E15" s="2">
        <v>2117</v>
      </c>
      <c r="F15" s="2">
        <v>275</v>
      </c>
      <c r="G15" s="2">
        <f t="shared" si="2"/>
        <v>891</v>
      </c>
      <c r="H15" s="2">
        <f t="shared" si="2"/>
        <v>35</v>
      </c>
      <c r="I15" s="126">
        <f t="shared" si="0"/>
        <v>524.799</v>
      </c>
      <c r="J15" s="126">
        <f t="shared" si="1"/>
        <v>70.35</v>
      </c>
      <c r="K15" s="126">
        <f t="shared" si="3"/>
        <v>595.149</v>
      </c>
      <c r="L15" s="151"/>
    </row>
    <row r="16" spans="1:12" ht="19.5" customHeight="1">
      <c r="A16" s="2">
        <v>12</v>
      </c>
      <c r="B16" s="2" t="s">
        <v>392</v>
      </c>
      <c r="C16" s="2">
        <v>7301</v>
      </c>
      <c r="D16" s="2">
        <v>2001</v>
      </c>
      <c r="E16" s="2">
        <v>7327</v>
      </c>
      <c r="F16" s="2">
        <v>2003</v>
      </c>
      <c r="G16" s="2">
        <f>E16-C16</f>
        <v>26</v>
      </c>
      <c r="H16" s="2">
        <f>F16-D16</f>
        <v>2</v>
      </c>
      <c r="I16" s="126">
        <f t="shared" si="0"/>
        <v>15.314</v>
      </c>
      <c r="J16" s="126">
        <f t="shared" si="1"/>
        <v>4.02</v>
      </c>
      <c r="K16" s="126">
        <f>I16+J16</f>
        <v>19.334</v>
      </c>
      <c r="L16" s="151"/>
    </row>
    <row r="17" spans="1:12" ht="19.5" customHeight="1">
      <c r="A17" s="2">
        <v>13</v>
      </c>
      <c r="B17" s="2" t="s">
        <v>393</v>
      </c>
      <c r="C17" s="2">
        <v>2204</v>
      </c>
      <c r="D17" s="2">
        <v>438</v>
      </c>
      <c r="E17" s="2">
        <v>2651</v>
      </c>
      <c r="F17" s="2">
        <v>466</v>
      </c>
      <c r="G17" s="2">
        <f t="shared" si="2"/>
        <v>447</v>
      </c>
      <c r="H17" s="2">
        <f t="shared" si="2"/>
        <v>28</v>
      </c>
      <c r="I17" s="126">
        <f t="shared" si="0"/>
        <v>263.28299999999996</v>
      </c>
      <c r="J17" s="126">
        <f t="shared" si="1"/>
        <v>56.279999999999994</v>
      </c>
      <c r="K17" s="126">
        <f t="shared" si="3"/>
        <v>319.56299999999993</v>
      </c>
      <c r="L17" s="151"/>
    </row>
    <row r="18" spans="1:12" ht="19.5" customHeight="1">
      <c r="A18" s="2">
        <v>14</v>
      </c>
      <c r="B18" s="2" t="s">
        <v>394</v>
      </c>
      <c r="C18" s="2">
        <v>7194</v>
      </c>
      <c r="D18" s="2">
        <v>0</v>
      </c>
      <c r="E18" s="2">
        <v>7194</v>
      </c>
      <c r="F18" s="2">
        <v>0</v>
      </c>
      <c r="G18" s="2">
        <f t="shared" si="2"/>
        <v>0</v>
      </c>
      <c r="H18" s="2">
        <f t="shared" si="2"/>
        <v>0</v>
      </c>
      <c r="I18" s="126">
        <f t="shared" si="0"/>
        <v>0</v>
      </c>
      <c r="J18" s="126">
        <f t="shared" si="1"/>
        <v>0</v>
      </c>
      <c r="K18" s="126">
        <f t="shared" si="3"/>
        <v>0</v>
      </c>
      <c r="L18" s="151"/>
    </row>
    <row r="19" spans="1:12" ht="19.5" customHeight="1">
      <c r="A19" s="2">
        <v>15</v>
      </c>
      <c r="B19" s="2" t="s">
        <v>395</v>
      </c>
      <c r="C19" s="2">
        <v>7337</v>
      </c>
      <c r="D19" s="2">
        <v>1330</v>
      </c>
      <c r="E19" s="2">
        <v>8793</v>
      </c>
      <c r="F19" s="2">
        <v>1394</v>
      </c>
      <c r="G19" s="2">
        <f t="shared" si="2"/>
        <v>1456</v>
      </c>
      <c r="H19" s="2">
        <f t="shared" si="2"/>
        <v>64</v>
      </c>
      <c r="I19" s="126">
        <f t="shared" si="0"/>
        <v>857.584</v>
      </c>
      <c r="J19" s="126">
        <f t="shared" si="1"/>
        <v>128.64</v>
      </c>
      <c r="K19" s="126">
        <f t="shared" si="3"/>
        <v>986.2239999999999</v>
      </c>
      <c r="L19" s="151"/>
    </row>
    <row r="20" spans="1:12" ht="19.5" customHeight="1">
      <c r="A20" s="2">
        <v>16</v>
      </c>
      <c r="B20" s="2" t="s">
        <v>396</v>
      </c>
      <c r="C20" s="2">
        <v>2216</v>
      </c>
      <c r="D20" s="2">
        <v>761</v>
      </c>
      <c r="E20" s="2">
        <v>2597</v>
      </c>
      <c r="F20" s="2">
        <v>773</v>
      </c>
      <c r="G20" s="2">
        <f t="shared" si="2"/>
        <v>381</v>
      </c>
      <c r="H20" s="2">
        <f t="shared" si="2"/>
        <v>12</v>
      </c>
      <c r="I20" s="126">
        <f t="shared" si="0"/>
        <v>224.409</v>
      </c>
      <c r="J20" s="126">
        <f t="shared" si="1"/>
        <v>24.119999999999997</v>
      </c>
      <c r="K20" s="126">
        <f t="shared" si="3"/>
        <v>248.529</v>
      </c>
      <c r="L20" s="151"/>
    </row>
    <row r="21" spans="1:12" ht="19.5" customHeight="1">
      <c r="A21" s="2">
        <v>17</v>
      </c>
      <c r="B21" s="2" t="s">
        <v>397</v>
      </c>
      <c r="C21" s="2">
        <v>4287</v>
      </c>
      <c r="D21" s="2">
        <v>819</v>
      </c>
      <c r="E21" s="2">
        <v>5109</v>
      </c>
      <c r="F21" s="2">
        <v>862</v>
      </c>
      <c r="G21" s="2">
        <f t="shared" si="2"/>
        <v>822</v>
      </c>
      <c r="H21" s="2">
        <f t="shared" si="2"/>
        <v>43</v>
      </c>
      <c r="I21" s="126">
        <f t="shared" si="0"/>
        <v>484.15799999999996</v>
      </c>
      <c r="J21" s="126">
        <f t="shared" si="1"/>
        <v>86.42999999999999</v>
      </c>
      <c r="K21" s="126">
        <f t="shared" si="3"/>
        <v>570.588</v>
      </c>
      <c r="L21" s="151"/>
    </row>
    <row r="22" spans="1:12" ht="19.5" customHeight="1">
      <c r="A22" s="2">
        <v>18</v>
      </c>
      <c r="B22" s="2" t="s">
        <v>398</v>
      </c>
      <c r="C22" s="2">
        <v>7079</v>
      </c>
      <c r="D22" s="2">
        <v>4348</v>
      </c>
      <c r="E22" s="2">
        <v>7507</v>
      </c>
      <c r="F22" s="2">
        <v>4384</v>
      </c>
      <c r="G22" s="2">
        <f t="shared" si="2"/>
        <v>428</v>
      </c>
      <c r="H22" s="2">
        <f t="shared" si="2"/>
        <v>36</v>
      </c>
      <c r="I22" s="126">
        <f t="shared" si="0"/>
        <v>252.09199999999998</v>
      </c>
      <c r="J22" s="126">
        <f t="shared" si="1"/>
        <v>72.35999999999999</v>
      </c>
      <c r="K22" s="126">
        <f t="shared" si="3"/>
        <v>324.452</v>
      </c>
      <c r="L22" s="152"/>
    </row>
    <row r="23" spans="1:12" ht="19.5" customHeight="1">
      <c r="A23" s="2">
        <v>19</v>
      </c>
      <c r="B23" s="2" t="s">
        <v>399</v>
      </c>
      <c r="C23" s="2">
        <v>3450</v>
      </c>
      <c r="D23" s="2">
        <v>446</v>
      </c>
      <c r="E23" s="2">
        <v>3930</v>
      </c>
      <c r="F23" s="2">
        <v>482</v>
      </c>
      <c r="G23" s="2">
        <f t="shared" si="2"/>
        <v>480</v>
      </c>
      <c r="H23" s="2">
        <f t="shared" si="2"/>
        <v>36</v>
      </c>
      <c r="I23" s="126">
        <f t="shared" si="0"/>
        <v>282.71999999999997</v>
      </c>
      <c r="J23" s="126">
        <f t="shared" si="1"/>
        <v>72.35999999999999</v>
      </c>
      <c r="K23" s="126">
        <f t="shared" si="3"/>
        <v>355.0799999999999</v>
      </c>
      <c r="L23" s="150" t="s">
        <v>1300</v>
      </c>
    </row>
    <row r="24" spans="1:12" ht="19.5" customHeight="1">
      <c r="A24" s="2">
        <v>20</v>
      </c>
      <c r="B24" s="2" t="s">
        <v>400</v>
      </c>
      <c r="C24" s="2">
        <v>2131</v>
      </c>
      <c r="D24" s="2">
        <v>275</v>
      </c>
      <c r="E24" s="2">
        <v>3100</v>
      </c>
      <c r="F24" s="2">
        <v>311</v>
      </c>
      <c r="G24" s="2">
        <f aca="true" t="shared" si="4" ref="G24:H39">E24-C24</f>
        <v>969</v>
      </c>
      <c r="H24" s="2">
        <f t="shared" si="4"/>
        <v>36</v>
      </c>
      <c r="I24" s="126">
        <f t="shared" si="0"/>
        <v>570.741</v>
      </c>
      <c r="J24" s="126">
        <f t="shared" si="1"/>
        <v>72.35999999999999</v>
      </c>
      <c r="K24" s="126">
        <f t="shared" si="3"/>
        <v>643.101</v>
      </c>
      <c r="L24" s="151"/>
    </row>
    <row r="25" spans="1:12" ht="19.5" customHeight="1">
      <c r="A25" s="2">
        <v>21</v>
      </c>
      <c r="B25" s="2" t="s">
        <v>401</v>
      </c>
      <c r="C25" s="2">
        <v>2047</v>
      </c>
      <c r="D25" s="2">
        <v>17</v>
      </c>
      <c r="E25" s="2">
        <v>2064</v>
      </c>
      <c r="F25" s="2">
        <v>18</v>
      </c>
      <c r="G25" s="2">
        <f t="shared" si="4"/>
        <v>17</v>
      </c>
      <c r="H25" s="2">
        <f t="shared" si="4"/>
        <v>1</v>
      </c>
      <c r="I25" s="126">
        <f t="shared" si="0"/>
        <v>10.013</v>
      </c>
      <c r="J25" s="126">
        <f t="shared" si="1"/>
        <v>2.01</v>
      </c>
      <c r="K25" s="126">
        <f t="shared" si="3"/>
        <v>12.023</v>
      </c>
      <c r="L25" s="151"/>
    </row>
    <row r="26" spans="1:12" ht="19.5" customHeight="1">
      <c r="A26" s="2">
        <v>22</v>
      </c>
      <c r="B26" s="2" t="s">
        <v>402</v>
      </c>
      <c r="C26" s="2">
        <v>9445</v>
      </c>
      <c r="D26" s="2">
        <v>3729</v>
      </c>
      <c r="E26" s="2">
        <v>344</v>
      </c>
      <c r="F26" s="2">
        <v>3802</v>
      </c>
      <c r="G26" s="2">
        <v>899</v>
      </c>
      <c r="H26" s="2">
        <v>73</v>
      </c>
      <c r="I26" s="126">
        <f t="shared" si="0"/>
        <v>529.511</v>
      </c>
      <c r="J26" s="126">
        <f t="shared" si="1"/>
        <v>146.73</v>
      </c>
      <c r="K26" s="126">
        <f t="shared" si="3"/>
        <v>676.241</v>
      </c>
      <c r="L26" s="151"/>
    </row>
    <row r="27" spans="1:12" ht="19.5" customHeight="1">
      <c r="A27" s="2">
        <v>23</v>
      </c>
      <c r="B27" s="2" t="s">
        <v>403</v>
      </c>
      <c r="C27" s="2">
        <v>5606</v>
      </c>
      <c r="D27" s="2">
        <v>324</v>
      </c>
      <c r="E27" s="2">
        <v>6436</v>
      </c>
      <c r="F27" s="2">
        <v>368</v>
      </c>
      <c r="G27" s="2">
        <f t="shared" si="4"/>
        <v>830</v>
      </c>
      <c r="H27" s="2">
        <f t="shared" si="4"/>
        <v>44</v>
      </c>
      <c r="I27" s="126">
        <f t="shared" si="0"/>
        <v>488.86999999999995</v>
      </c>
      <c r="J27" s="126">
        <f t="shared" si="1"/>
        <v>88.44</v>
      </c>
      <c r="K27" s="126">
        <f t="shared" si="3"/>
        <v>577.31</v>
      </c>
      <c r="L27" s="151"/>
    </row>
    <row r="28" spans="1:12" ht="19.5" customHeight="1">
      <c r="A28" s="2">
        <v>24</v>
      </c>
      <c r="B28" s="2" t="s">
        <v>404</v>
      </c>
      <c r="C28" s="2">
        <v>9472</v>
      </c>
      <c r="D28" s="2">
        <v>2879</v>
      </c>
      <c r="E28" s="2">
        <v>273</v>
      </c>
      <c r="F28" s="2">
        <v>2906</v>
      </c>
      <c r="G28" s="2">
        <v>801</v>
      </c>
      <c r="H28" s="2">
        <v>27</v>
      </c>
      <c r="I28" s="126">
        <f t="shared" si="0"/>
        <v>471.789</v>
      </c>
      <c r="J28" s="126">
        <f t="shared" si="1"/>
        <v>54.269999999999996</v>
      </c>
      <c r="K28" s="126">
        <f t="shared" si="3"/>
        <v>526.059</v>
      </c>
      <c r="L28" s="151"/>
    </row>
    <row r="29" spans="1:12" ht="19.5" customHeight="1">
      <c r="A29" s="2">
        <v>25</v>
      </c>
      <c r="B29" s="2" t="s">
        <v>405</v>
      </c>
      <c r="C29" s="2">
        <v>55</v>
      </c>
      <c r="D29" s="2">
        <v>820</v>
      </c>
      <c r="E29" s="2">
        <v>543</v>
      </c>
      <c r="F29" s="2">
        <v>860</v>
      </c>
      <c r="G29" s="2">
        <f t="shared" si="4"/>
        <v>488</v>
      </c>
      <c r="H29" s="2">
        <f t="shared" si="4"/>
        <v>40</v>
      </c>
      <c r="I29" s="126">
        <f t="shared" si="0"/>
        <v>287.43199999999996</v>
      </c>
      <c r="J29" s="126">
        <f t="shared" si="1"/>
        <v>80.39999999999999</v>
      </c>
      <c r="K29" s="126">
        <f t="shared" si="3"/>
        <v>367.83199999999994</v>
      </c>
      <c r="L29" s="151"/>
    </row>
    <row r="30" spans="1:12" ht="19.5" customHeight="1">
      <c r="A30" s="2">
        <v>26</v>
      </c>
      <c r="B30" s="2" t="s">
        <v>406</v>
      </c>
      <c r="C30" s="2">
        <v>5432</v>
      </c>
      <c r="D30" s="2">
        <v>2270</v>
      </c>
      <c r="E30" s="2">
        <v>6788</v>
      </c>
      <c r="F30" s="2">
        <v>2306</v>
      </c>
      <c r="G30" s="2">
        <f t="shared" si="4"/>
        <v>1356</v>
      </c>
      <c r="H30" s="2">
        <f t="shared" si="4"/>
        <v>36</v>
      </c>
      <c r="I30" s="126">
        <f t="shared" si="0"/>
        <v>798.684</v>
      </c>
      <c r="J30" s="126">
        <f t="shared" si="1"/>
        <v>72.35999999999999</v>
      </c>
      <c r="K30" s="126">
        <f t="shared" si="3"/>
        <v>871.044</v>
      </c>
      <c r="L30" s="151"/>
    </row>
    <row r="31" spans="1:12" ht="19.5" customHeight="1">
      <c r="A31" s="2">
        <v>27</v>
      </c>
      <c r="B31" s="2" t="s">
        <v>1437</v>
      </c>
      <c r="C31" s="2">
        <v>22060</v>
      </c>
      <c r="D31" s="2">
        <v>57</v>
      </c>
      <c r="E31" s="2">
        <v>22805</v>
      </c>
      <c r="F31" s="2">
        <v>75</v>
      </c>
      <c r="G31" s="2">
        <f t="shared" si="4"/>
        <v>745</v>
      </c>
      <c r="H31" s="2">
        <f t="shared" si="4"/>
        <v>18</v>
      </c>
      <c r="I31" s="126">
        <f t="shared" si="0"/>
        <v>438.80499999999995</v>
      </c>
      <c r="J31" s="126">
        <f t="shared" si="1"/>
        <v>36.17999999999999</v>
      </c>
      <c r="K31" s="126">
        <f t="shared" si="3"/>
        <v>474.98499999999996</v>
      </c>
      <c r="L31" s="151"/>
    </row>
    <row r="32" spans="1:12" ht="19.5" customHeight="1">
      <c r="A32" s="2">
        <v>28</v>
      </c>
      <c r="B32" s="2" t="s">
        <v>407</v>
      </c>
      <c r="C32" s="2">
        <v>7736</v>
      </c>
      <c r="D32" s="2">
        <v>96</v>
      </c>
      <c r="E32" s="2">
        <v>7890</v>
      </c>
      <c r="F32" s="2">
        <v>114</v>
      </c>
      <c r="G32" s="2">
        <f t="shared" si="4"/>
        <v>154</v>
      </c>
      <c r="H32" s="2">
        <f t="shared" si="4"/>
        <v>18</v>
      </c>
      <c r="I32" s="126">
        <f t="shared" si="0"/>
        <v>90.70599999999999</v>
      </c>
      <c r="J32" s="126">
        <f t="shared" si="1"/>
        <v>36.17999999999999</v>
      </c>
      <c r="K32" s="126">
        <f t="shared" si="3"/>
        <v>126.88599999999998</v>
      </c>
      <c r="L32" s="151"/>
    </row>
    <row r="33" spans="1:12" ht="19.5" customHeight="1">
      <c r="A33" s="2">
        <v>29</v>
      </c>
      <c r="B33" s="2" t="s">
        <v>408</v>
      </c>
      <c r="C33" s="2">
        <v>4659</v>
      </c>
      <c r="D33" s="2">
        <v>937</v>
      </c>
      <c r="E33" s="2">
        <v>5019</v>
      </c>
      <c r="F33" s="2">
        <v>973</v>
      </c>
      <c r="G33" s="2">
        <f t="shared" si="4"/>
        <v>360</v>
      </c>
      <c r="H33" s="2">
        <f t="shared" si="4"/>
        <v>36</v>
      </c>
      <c r="I33" s="126">
        <f t="shared" si="0"/>
        <v>212.04</v>
      </c>
      <c r="J33" s="126">
        <f t="shared" si="1"/>
        <v>72.35999999999999</v>
      </c>
      <c r="K33" s="126">
        <f t="shared" si="3"/>
        <v>284.4</v>
      </c>
      <c r="L33" s="151"/>
    </row>
    <row r="34" spans="1:12" ht="19.5" customHeight="1">
      <c r="A34" s="2">
        <v>30</v>
      </c>
      <c r="B34" s="2" t="s">
        <v>410</v>
      </c>
      <c r="C34" s="2">
        <v>1791</v>
      </c>
      <c r="D34" s="2">
        <v>85</v>
      </c>
      <c r="E34" s="2">
        <v>2583</v>
      </c>
      <c r="F34" s="2">
        <v>112</v>
      </c>
      <c r="G34" s="2">
        <f t="shared" si="4"/>
        <v>792</v>
      </c>
      <c r="H34" s="2">
        <f t="shared" si="4"/>
        <v>27</v>
      </c>
      <c r="I34" s="126">
        <f t="shared" si="0"/>
        <v>466.488</v>
      </c>
      <c r="J34" s="126">
        <f t="shared" si="1"/>
        <v>54.269999999999996</v>
      </c>
      <c r="K34" s="126">
        <f t="shared" si="3"/>
        <v>520.758</v>
      </c>
      <c r="L34" s="151"/>
    </row>
    <row r="35" spans="1:12" ht="19.5" customHeight="1">
      <c r="A35" s="2">
        <v>31</v>
      </c>
      <c r="B35" s="2" t="s">
        <v>411</v>
      </c>
      <c r="C35" s="2">
        <v>681</v>
      </c>
      <c r="D35" s="2">
        <v>76</v>
      </c>
      <c r="E35" s="2">
        <v>817</v>
      </c>
      <c r="F35" s="2">
        <v>131</v>
      </c>
      <c r="G35" s="2">
        <f t="shared" si="4"/>
        <v>136</v>
      </c>
      <c r="H35" s="2">
        <f t="shared" si="4"/>
        <v>55</v>
      </c>
      <c r="I35" s="126">
        <f t="shared" si="0"/>
        <v>80.104</v>
      </c>
      <c r="J35" s="126">
        <f t="shared" si="1"/>
        <v>110.54999999999998</v>
      </c>
      <c r="K35" s="126">
        <f t="shared" si="3"/>
        <v>190.654</v>
      </c>
      <c r="L35" s="151"/>
    </row>
    <row r="36" spans="1:12" ht="19.5" customHeight="1">
      <c r="A36" s="2">
        <v>32</v>
      </c>
      <c r="B36" s="2" t="s">
        <v>412</v>
      </c>
      <c r="C36" s="2">
        <v>0</v>
      </c>
      <c r="D36" s="2">
        <v>7</v>
      </c>
      <c r="E36" s="2">
        <v>416</v>
      </c>
      <c r="F36" s="2">
        <v>14</v>
      </c>
      <c r="G36" s="2">
        <f t="shared" si="4"/>
        <v>416</v>
      </c>
      <c r="H36" s="2">
        <f t="shared" si="4"/>
        <v>7</v>
      </c>
      <c r="I36" s="126">
        <f t="shared" si="0"/>
        <v>245.024</v>
      </c>
      <c r="J36" s="126">
        <f t="shared" si="1"/>
        <v>14.069999999999999</v>
      </c>
      <c r="K36" s="126">
        <f t="shared" si="3"/>
        <v>259.094</v>
      </c>
      <c r="L36" s="151"/>
    </row>
    <row r="37" spans="1:12" ht="19.5" customHeight="1">
      <c r="A37" s="2">
        <v>33</v>
      </c>
      <c r="B37" s="2" t="s">
        <v>413</v>
      </c>
      <c r="C37" s="2">
        <v>0</v>
      </c>
      <c r="D37" s="2">
        <v>59</v>
      </c>
      <c r="E37" s="2">
        <v>594</v>
      </c>
      <c r="F37" s="2">
        <v>105</v>
      </c>
      <c r="G37" s="2">
        <f t="shared" si="4"/>
        <v>594</v>
      </c>
      <c r="H37" s="2">
        <f t="shared" si="4"/>
        <v>46</v>
      </c>
      <c r="I37" s="126">
        <f t="shared" si="0"/>
        <v>349.866</v>
      </c>
      <c r="J37" s="126">
        <f t="shared" si="1"/>
        <v>92.46</v>
      </c>
      <c r="K37" s="126">
        <f t="shared" si="3"/>
        <v>442.32599999999996</v>
      </c>
      <c r="L37" s="151"/>
    </row>
    <row r="38" spans="1:12" ht="19.5" customHeight="1">
      <c r="A38" s="2">
        <v>34</v>
      </c>
      <c r="B38" s="2" t="s">
        <v>414</v>
      </c>
      <c r="C38" s="2">
        <v>0</v>
      </c>
      <c r="D38" s="2">
        <v>18</v>
      </c>
      <c r="E38" s="2">
        <v>201</v>
      </c>
      <c r="F38" s="2">
        <v>28</v>
      </c>
      <c r="G38" s="2">
        <f t="shared" si="4"/>
        <v>201</v>
      </c>
      <c r="H38" s="2">
        <f t="shared" si="4"/>
        <v>10</v>
      </c>
      <c r="I38" s="126">
        <f t="shared" si="0"/>
        <v>118.389</v>
      </c>
      <c r="J38" s="126">
        <f t="shared" si="1"/>
        <v>20.099999999999998</v>
      </c>
      <c r="K38" s="126">
        <f t="shared" si="3"/>
        <v>138.489</v>
      </c>
      <c r="L38" s="151"/>
    </row>
    <row r="39" spans="1:12" ht="19.5" customHeight="1">
      <c r="A39" s="2">
        <v>35</v>
      </c>
      <c r="B39" s="2" t="s">
        <v>415</v>
      </c>
      <c r="C39" s="2">
        <v>0</v>
      </c>
      <c r="D39" s="2">
        <v>51</v>
      </c>
      <c r="E39" s="2">
        <v>35</v>
      </c>
      <c r="F39" s="2">
        <v>55</v>
      </c>
      <c r="G39" s="2">
        <f t="shared" si="4"/>
        <v>35</v>
      </c>
      <c r="H39" s="2">
        <f t="shared" si="4"/>
        <v>4</v>
      </c>
      <c r="I39" s="126">
        <f t="shared" si="0"/>
        <v>20.615</v>
      </c>
      <c r="J39" s="126">
        <f t="shared" si="1"/>
        <v>8.04</v>
      </c>
      <c r="K39" s="126">
        <f t="shared" si="3"/>
        <v>28.654999999999998</v>
      </c>
      <c r="L39" s="151"/>
    </row>
    <row r="40" spans="1:12" ht="19.5" customHeight="1">
      <c r="A40" s="2">
        <v>36</v>
      </c>
      <c r="B40" s="2" t="s">
        <v>416</v>
      </c>
      <c r="C40" s="2">
        <v>0</v>
      </c>
      <c r="D40" s="2">
        <v>26</v>
      </c>
      <c r="E40" s="2">
        <v>57</v>
      </c>
      <c r="F40" s="2">
        <v>29</v>
      </c>
      <c r="G40" s="2">
        <f aca="true" t="shared" si="5" ref="G40:H102">E40-C40</f>
        <v>57</v>
      </c>
      <c r="H40" s="2">
        <f t="shared" si="5"/>
        <v>3</v>
      </c>
      <c r="I40" s="126">
        <f t="shared" si="0"/>
        <v>33.573</v>
      </c>
      <c r="J40" s="126">
        <f t="shared" si="1"/>
        <v>6.029999999999999</v>
      </c>
      <c r="K40" s="126">
        <f t="shared" si="3"/>
        <v>39.603</v>
      </c>
      <c r="L40" s="152"/>
    </row>
    <row r="41" spans="1:12" ht="19.5" customHeight="1">
      <c r="A41" s="2">
        <v>37</v>
      </c>
      <c r="B41" s="2" t="s">
        <v>417</v>
      </c>
      <c r="C41" s="2">
        <v>0</v>
      </c>
      <c r="D41" s="2">
        <v>85</v>
      </c>
      <c r="E41" s="2">
        <v>335</v>
      </c>
      <c r="F41" s="2">
        <v>116</v>
      </c>
      <c r="G41" s="2">
        <f t="shared" si="5"/>
        <v>335</v>
      </c>
      <c r="H41" s="2">
        <f t="shared" si="5"/>
        <v>31</v>
      </c>
      <c r="I41" s="126">
        <f t="shared" si="0"/>
        <v>197.315</v>
      </c>
      <c r="J41" s="126">
        <f t="shared" si="1"/>
        <v>62.309999999999995</v>
      </c>
      <c r="K41" s="126">
        <f t="shared" si="3"/>
        <v>259.625</v>
      </c>
      <c r="L41" s="150" t="s">
        <v>1300</v>
      </c>
    </row>
    <row r="42" spans="1:12" ht="19.5" customHeight="1">
      <c r="A42" s="2">
        <v>38</v>
      </c>
      <c r="B42" s="2" t="s">
        <v>418</v>
      </c>
      <c r="C42" s="2">
        <v>1258</v>
      </c>
      <c r="D42" s="2">
        <v>68</v>
      </c>
      <c r="E42" s="2">
        <v>2741</v>
      </c>
      <c r="F42" s="2">
        <v>118</v>
      </c>
      <c r="G42" s="2">
        <f t="shared" si="5"/>
        <v>1483</v>
      </c>
      <c r="H42" s="2">
        <f t="shared" si="5"/>
        <v>50</v>
      </c>
      <c r="I42" s="126">
        <f t="shared" si="0"/>
        <v>873.487</v>
      </c>
      <c r="J42" s="126">
        <f t="shared" si="1"/>
        <v>100.49999999999999</v>
      </c>
      <c r="K42" s="126">
        <f t="shared" si="3"/>
        <v>973.987</v>
      </c>
      <c r="L42" s="151"/>
    </row>
    <row r="43" spans="1:12" ht="19.5" customHeight="1">
      <c r="A43" s="2">
        <v>39</v>
      </c>
      <c r="B43" s="2" t="s">
        <v>490</v>
      </c>
      <c r="C43" s="2">
        <v>2669</v>
      </c>
      <c r="D43" s="2">
        <v>74</v>
      </c>
      <c r="E43" s="2">
        <v>3567</v>
      </c>
      <c r="F43" s="2">
        <v>103</v>
      </c>
      <c r="G43" s="2">
        <f t="shared" si="5"/>
        <v>898</v>
      </c>
      <c r="H43" s="2">
        <f t="shared" si="5"/>
        <v>29</v>
      </c>
      <c r="I43" s="126">
        <f t="shared" si="0"/>
        <v>528.922</v>
      </c>
      <c r="J43" s="126">
        <f t="shared" si="1"/>
        <v>58.28999999999999</v>
      </c>
      <c r="K43" s="126">
        <f t="shared" si="3"/>
        <v>587.212</v>
      </c>
      <c r="L43" s="151"/>
    </row>
    <row r="44" spans="1:12" ht="19.5" customHeight="1">
      <c r="A44" s="2">
        <v>40</v>
      </c>
      <c r="B44" s="2" t="s">
        <v>419</v>
      </c>
      <c r="C44" s="2">
        <v>6300</v>
      </c>
      <c r="D44" s="2">
        <v>69</v>
      </c>
      <c r="E44" s="2">
        <v>8005</v>
      </c>
      <c r="F44" s="2">
        <v>98</v>
      </c>
      <c r="G44" s="2">
        <f t="shared" si="5"/>
        <v>1705</v>
      </c>
      <c r="H44" s="2">
        <f t="shared" si="5"/>
        <v>29</v>
      </c>
      <c r="I44" s="126">
        <f t="shared" si="0"/>
        <v>1004.2449999999999</v>
      </c>
      <c r="J44" s="126">
        <f t="shared" si="1"/>
        <v>58.28999999999999</v>
      </c>
      <c r="K44" s="126">
        <f t="shared" si="3"/>
        <v>1062.5349999999999</v>
      </c>
      <c r="L44" s="151"/>
    </row>
    <row r="45" spans="1:12" ht="19.5" customHeight="1">
      <c r="A45" s="2">
        <v>41</v>
      </c>
      <c r="B45" s="2" t="s">
        <v>420</v>
      </c>
      <c r="C45" s="2">
        <v>2032</v>
      </c>
      <c r="D45" s="2">
        <v>90</v>
      </c>
      <c r="E45" s="2">
        <v>2802</v>
      </c>
      <c r="F45" s="2">
        <v>111</v>
      </c>
      <c r="G45" s="2">
        <f t="shared" si="5"/>
        <v>770</v>
      </c>
      <c r="H45" s="2">
        <f t="shared" si="5"/>
        <v>21</v>
      </c>
      <c r="I45" s="126">
        <f t="shared" si="0"/>
        <v>453.53</v>
      </c>
      <c r="J45" s="126">
        <f t="shared" si="1"/>
        <v>42.209999999999994</v>
      </c>
      <c r="K45" s="126">
        <f t="shared" si="3"/>
        <v>495.73999999999995</v>
      </c>
      <c r="L45" s="151"/>
    </row>
    <row r="46" spans="1:12" ht="19.5" customHeight="1">
      <c r="A46" s="2">
        <v>42</v>
      </c>
      <c r="B46" s="2" t="s">
        <v>421</v>
      </c>
      <c r="C46" s="2">
        <v>2126</v>
      </c>
      <c r="D46" s="2">
        <v>176</v>
      </c>
      <c r="E46" s="2">
        <v>3017</v>
      </c>
      <c r="F46" s="2">
        <v>215</v>
      </c>
      <c r="G46" s="2">
        <f t="shared" si="5"/>
        <v>891</v>
      </c>
      <c r="H46" s="2">
        <f t="shared" si="5"/>
        <v>39</v>
      </c>
      <c r="I46" s="126">
        <f t="shared" si="0"/>
        <v>524.799</v>
      </c>
      <c r="J46" s="126">
        <f t="shared" si="1"/>
        <v>78.38999999999999</v>
      </c>
      <c r="K46" s="126">
        <f t="shared" si="3"/>
        <v>603.189</v>
      </c>
      <c r="L46" s="151"/>
    </row>
    <row r="47" spans="1:12" ht="19.5" customHeight="1">
      <c r="A47" s="2">
        <v>43</v>
      </c>
      <c r="B47" s="2" t="s">
        <v>422</v>
      </c>
      <c r="C47" s="2">
        <v>420</v>
      </c>
      <c r="D47" s="2">
        <v>1390</v>
      </c>
      <c r="E47" s="2">
        <v>1724</v>
      </c>
      <c r="F47" s="2">
        <v>1444</v>
      </c>
      <c r="G47" s="2">
        <f t="shared" si="5"/>
        <v>1304</v>
      </c>
      <c r="H47" s="2">
        <f t="shared" si="5"/>
        <v>54</v>
      </c>
      <c r="I47" s="126">
        <f t="shared" si="0"/>
        <v>768.0559999999999</v>
      </c>
      <c r="J47" s="126">
        <f t="shared" si="1"/>
        <v>108.53999999999999</v>
      </c>
      <c r="K47" s="126">
        <f t="shared" si="3"/>
        <v>876.5959999999999</v>
      </c>
      <c r="L47" s="151"/>
    </row>
    <row r="48" spans="1:12" ht="19.5" customHeight="1">
      <c r="A48" s="2">
        <v>44</v>
      </c>
      <c r="B48" s="2" t="s">
        <v>350</v>
      </c>
      <c r="C48" s="2">
        <v>8615</v>
      </c>
      <c r="D48" s="2">
        <v>1857</v>
      </c>
      <c r="E48" s="2">
        <v>28</v>
      </c>
      <c r="F48" s="2">
        <v>1893</v>
      </c>
      <c r="G48" s="2">
        <v>1413</v>
      </c>
      <c r="H48" s="2">
        <f t="shared" si="5"/>
        <v>36</v>
      </c>
      <c r="I48" s="126">
        <f t="shared" si="0"/>
        <v>832.257</v>
      </c>
      <c r="J48" s="126">
        <f t="shared" si="1"/>
        <v>72.35999999999999</v>
      </c>
      <c r="K48" s="126">
        <f>I48+J48</f>
        <v>904.617</v>
      </c>
      <c r="L48" s="151"/>
    </row>
    <row r="49" spans="1:12" ht="19.5" customHeight="1">
      <c r="A49" s="2">
        <v>45</v>
      </c>
      <c r="B49" s="2" t="s">
        <v>1438</v>
      </c>
      <c r="C49" s="2">
        <v>2772</v>
      </c>
      <c r="D49" s="2">
        <v>981</v>
      </c>
      <c r="E49" s="2">
        <v>3324</v>
      </c>
      <c r="F49" s="2">
        <v>1025</v>
      </c>
      <c r="G49" s="2">
        <f t="shared" si="5"/>
        <v>552</v>
      </c>
      <c r="H49" s="2">
        <f t="shared" si="5"/>
        <v>44</v>
      </c>
      <c r="I49" s="126">
        <f t="shared" si="0"/>
        <v>325.128</v>
      </c>
      <c r="J49" s="126">
        <f t="shared" si="1"/>
        <v>88.44</v>
      </c>
      <c r="K49" s="126">
        <f t="shared" si="3"/>
        <v>413.568</v>
      </c>
      <c r="L49" s="151"/>
    </row>
    <row r="50" spans="1:12" ht="19.5" customHeight="1">
      <c r="A50" s="2">
        <v>46</v>
      </c>
      <c r="B50" s="2" t="s">
        <v>376</v>
      </c>
      <c r="C50" s="2">
        <v>701</v>
      </c>
      <c r="D50" s="2">
        <v>170</v>
      </c>
      <c r="E50" s="2">
        <v>1734</v>
      </c>
      <c r="F50" s="2">
        <v>238</v>
      </c>
      <c r="G50" s="2">
        <f t="shared" si="5"/>
        <v>1033</v>
      </c>
      <c r="H50" s="2">
        <f t="shared" si="5"/>
        <v>68</v>
      </c>
      <c r="I50" s="126">
        <f t="shared" si="0"/>
        <v>608.437</v>
      </c>
      <c r="J50" s="126">
        <f t="shared" si="1"/>
        <v>136.67999999999998</v>
      </c>
      <c r="K50" s="126">
        <f t="shared" si="3"/>
        <v>745.117</v>
      </c>
      <c r="L50" s="151"/>
    </row>
    <row r="51" spans="1:12" ht="19.5" customHeight="1">
      <c r="A51" s="2">
        <v>47</v>
      </c>
      <c r="B51" s="2" t="s">
        <v>423</v>
      </c>
      <c r="C51" s="2">
        <v>1028</v>
      </c>
      <c r="D51" s="2">
        <v>24</v>
      </c>
      <c r="E51" s="2">
        <v>3133</v>
      </c>
      <c r="F51" s="2">
        <v>60</v>
      </c>
      <c r="G51" s="2">
        <f t="shared" si="5"/>
        <v>2105</v>
      </c>
      <c r="H51" s="2">
        <f t="shared" si="5"/>
        <v>36</v>
      </c>
      <c r="I51" s="126">
        <f t="shared" si="0"/>
        <v>1239.845</v>
      </c>
      <c r="J51" s="126">
        <f t="shared" si="1"/>
        <v>72.35999999999999</v>
      </c>
      <c r="K51" s="126">
        <f t="shared" si="3"/>
        <v>1312.205</v>
      </c>
      <c r="L51" s="151"/>
    </row>
    <row r="52" spans="1:12" ht="19.5" customHeight="1">
      <c r="A52" s="2">
        <v>48</v>
      </c>
      <c r="B52" s="2" t="s">
        <v>424</v>
      </c>
      <c r="C52" s="2">
        <v>1352</v>
      </c>
      <c r="D52" s="2">
        <v>259</v>
      </c>
      <c r="E52" s="2">
        <v>1525</v>
      </c>
      <c r="F52" s="2">
        <v>283</v>
      </c>
      <c r="G52" s="2">
        <f t="shared" si="5"/>
        <v>173</v>
      </c>
      <c r="H52" s="2">
        <f t="shared" si="5"/>
        <v>24</v>
      </c>
      <c r="I52" s="126">
        <f t="shared" si="0"/>
        <v>101.89699999999999</v>
      </c>
      <c r="J52" s="126">
        <f t="shared" si="1"/>
        <v>48.239999999999995</v>
      </c>
      <c r="K52" s="126">
        <f t="shared" si="3"/>
        <v>150.137</v>
      </c>
      <c r="L52" s="151"/>
    </row>
    <row r="53" spans="1:12" ht="19.5" customHeight="1">
      <c r="A53" s="2">
        <v>49</v>
      </c>
      <c r="B53" s="2" t="s">
        <v>425</v>
      </c>
      <c r="C53" s="2">
        <v>9807</v>
      </c>
      <c r="D53" s="2">
        <v>2887</v>
      </c>
      <c r="E53" s="2">
        <v>1854</v>
      </c>
      <c r="F53" s="2">
        <v>2923</v>
      </c>
      <c r="G53" s="2">
        <v>2047</v>
      </c>
      <c r="H53" s="2">
        <f>F53-D53</f>
        <v>36</v>
      </c>
      <c r="I53" s="126">
        <f t="shared" si="0"/>
        <v>1205.683</v>
      </c>
      <c r="J53" s="126">
        <f t="shared" si="1"/>
        <v>72.35999999999999</v>
      </c>
      <c r="K53" s="126">
        <f>I53+J53</f>
        <v>1278.043</v>
      </c>
      <c r="L53" s="151"/>
    </row>
    <row r="54" spans="1:12" ht="19.5" customHeight="1">
      <c r="A54" s="2">
        <v>50</v>
      </c>
      <c r="B54" s="2" t="s">
        <v>426</v>
      </c>
      <c r="C54" s="2">
        <v>321</v>
      </c>
      <c r="D54" s="2">
        <v>1122</v>
      </c>
      <c r="E54" s="2">
        <v>1569</v>
      </c>
      <c r="F54" s="2">
        <v>1184</v>
      </c>
      <c r="G54" s="2">
        <f t="shared" si="5"/>
        <v>1248</v>
      </c>
      <c r="H54" s="2">
        <f t="shared" si="5"/>
        <v>62</v>
      </c>
      <c r="I54" s="126">
        <f t="shared" si="0"/>
        <v>735.072</v>
      </c>
      <c r="J54" s="126">
        <f t="shared" si="1"/>
        <v>124.61999999999999</v>
      </c>
      <c r="K54" s="126">
        <f t="shared" si="3"/>
        <v>859.692</v>
      </c>
      <c r="L54" s="151"/>
    </row>
    <row r="55" spans="1:12" ht="19.5" customHeight="1">
      <c r="A55" s="2">
        <v>51</v>
      </c>
      <c r="B55" s="2" t="s">
        <v>427</v>
      </c>
      <c r="C55" s="2">
        <v>3166</v>
      </c>
      <c r="D55" s="2">
        <v>54</v>
      </c>
      <c r="E55" s="2">
        <v>5300</v>
      </c>
      <c r="F55" s="2">
        <v>86</v>
      </c>
      <c r="G55" s="2">
        <f t="shared" si="5"/>
        <v>2134</v>
      </c>
      <c r="H55" s="2">
        <f t="shared" si="5"/>
        <v>32</v>
      </c>
      <c r="I55" s="126">
        <f t="shared" si="0"/>
        <v>1256.926</v>
      </c>
      <c r="J55" s="126">
        <f t="shared" si="1"/>
        <v>64.32</v>
      </c>
      <c r="K55" s="126">
        <f t="shared" si="3"/>
        <v>1321.2459999999999</v>
      </c>
      <c r="L55" s="151"/>
    </row>
    <row r="56" spans="1:12" ht="19.5" customHeight="1">
      <c r="A56" s="2">
        <v>52</v>
      </c>
      <c r="B56" s="2" t="s">
        <v>428</v>
      </c>
      <c r="C56" s="2">
        <v>9642</v>
      </c>
      <c r="D56" s="2">
        <v>1158</v>
      </c>
      <c r="E56" s="2">
        <v>786</v>
      </c>
      <c r="F56" s="2">
        <v>1194</v>
      </c>
      <c r="G56" s="2">
        <v>1144</v>
      </c>
      <c r="H56" s="2">
        <f>F56-D56</f>
        <v>36</v>
      </c>
      <c r="I56" s="126">
        <f t="shared" si="0"/>
        <v>673.8159999999999</v>
      </c>
      <c r="J56" s="126">
        <f t="shared" si="1"/>
        <v>72.35999999999999</v>
      </c>
      <c r="K56" s="126">
        <f>I56+J56</f>
        <v>746.1759999999999</v>
      </c>
      <c r="L56" s="151"/>
    </row>
    <row r="57" spans="1:12" ht="19.5" customHeight="1">
      <c r="A57" s="2">
        <v>53</v>
      </c>
      <c r="B57" s="2" t="s">
        <v>1439</v>
      </c>
      <c r="C57" s="2">
        <v>9579</v>
      </c>
      <c r="D57" s="2">
        <v>484</v>
      </c>
      <c r="E57" s="2">
        <v>710</v>
      </c>
      <c r="F57" s="2">
        <v>520</v>
      </c>
      <c r="G57" s="2">
        <v>1133</v>
      </c>
      <c r="H57" s="2">
        <f>F57-D57</f>
        <v>36</v>
      </c>
      <c r="I57" s="126">
        <f t="shared" si="0"/>
        <v>667.337</v>
      </c>
      <c r="J57" s="126">
        <f t="shared" si="1"/>
        <v>72.35999999999999</v>
      </c>
      <c r="K57" s="126">
        <f>I57+J57</f>
        <v>739.697</v>
      </c>
      <c r="L57" s="151"/>
    </row>
    <row r="58" spans="1:12" ht="19.5" customHeight="1">
      <c r="A58" s="2">
        <v>54</v>
      </c>
      <c r="B58" s="2" t="s">
        <v>429</v>
      </c>
      <c r="C58" s="2">
        <v>5934</v>
      </c>
      <c r="D58" s="2">
        <v>1890</v>
      </c>
      <c r="E58" s="2">
        <v>6251</v>
      </c>
      <c r="F58" s="2">
        <v>1908</v>
      </c>
      <c r="G58" s="2">
        <f t="shared" si="5"/>
        <v>317</v>
      </c>
      <c r="H58" s="2">
        <f t="shared" si="5"/>
        <v>18</v>
      </c>
      <c r="I58" s="126">
        <f t="shared" si="0"/>
        <v>186.713</v>
      </c>
      <c r="J58" s="126">
        <f t="shared" si="1"/>
        <v>36.17999999999999</v>
      </c>
      <c r="K58" s="126">
        <f t="shared" si="3"/>
        <v>222.89299999999997</v>
      </c>
      <c r="L58" s="152"/>
    </row>
    <row r="59" spans="1:12" ht="19.5" customHeight="1">
      <c r="A59" s="2">
        <v>55</v>
      </c>
      <c r="B59" s="2" t="s">
        <v>430</v>
      </c>
      <c r="C59" s="2">
        <v>9963</v>
      </c>
      <c r="D59" s="2">
        <v>9977</v>
      </c>
      <c r="E59" s="2">
        <v>208</v>
      </c>
      <c r="F59" s="2">
        <v>9983</v>
      </c>
      <c r="G59" s="2">
        <v>245</v>
      </c>
      <c r="H59" s="2">
        <f t="shared" si="5"/>
        <v>6</v>
      </c>
      <c r="I59" s="126">
        <f t="shared" si="0"/>
        <v>144.30499999999998</v>
      </c>
      <c r="J59" s="126">
        <f t="shared" si="1"/>
        <v>12.059999999999999</v>
      </c>
      <c r="K59" s="126">
        <f>I59+J59</f>
        <v>156.36499999999998</v>
      </c>
      <c r="L59" s="150" t="s">
        <v>1300</v>
      </c>
    </row>
    <row r="60" spans="1:12" ht="19.5" customHeight="1">
      <c r="A60" s="2">
        <v>56</v>
      </c>
      <c r="B60" s="2" t="s">
        <v>431</v>
      </c>
      <c r="C60" s="2">
        <v>2348</v>
      </c>
      <c r="D60" s="2">
        <v>1783</v>
      </c>
      <c r="E60" s="2">
        <v>3501</v>
      </c>
      <c r="F60" s="2">
        <v>1819</v>
      </c>
      <c r="G60" s="2">
        <f t="shared" si="5"/>
        <v>1153</v>
      </c>
      <c r="H60" s="2">
        <f t="shared" si="5"/>
        <v>36</v>
      </c>
      <c r="I60" s="126">
        <f t="shared" si="0"/>
        <v>679.117</v>
      </c>
      <c r="J60" s="126">
        <f t="shared" si="1"/>
        <v>72.35999999999999</v>
      </c>
      <c r="K60" s="126">
        <f t="shared" si="3"/>
        <v>751.477</v>
      </c>
      <c r="L60" s="151"/>
    </row>
    <row r="61" spans="1:12" ht="19.5" customHeight="1">
      <c r="A61" s="2">
        <v>57</v>
      </c>
      <c r="B61" s="2" t="s">
        <v>377</v>
      </c>
      <c r="C61" s="2">
        <v>8130</v>
      </c>
      <c r="D61" s="2">
        <v>746</v>
      </c>
      <c r="E61" s="2">
        <v>8813</v>
      </c>
      <c r="F61" s="2">
        <v>764</v>
      </c>
      <c r="G61" s="2">
        <f t="shared" si="5"/>
        <v>683</v>
      </c>
      <c r="H61" s="2">
        <f t="shared" si="5"/>
        <v>18</v>
      </c>
      <c r="I61" s="126">
        <f t="shared" si="0"/>
        <v>402.287</v>
      </c>
      <c r="J61" s="126">
        <f t="shared" si="1"/>
        <v>36.17999999999999</v>
      </c>
      <c r="K61" s="126">
        <f t="shared" si="3"/>
        <v>438.467</v>
      </c>
      <c r="L61" s="151"/>
    </row>
    <row r="62" spans="1:12" ht="19.5" customHeight="1">
      <c r="A62" s="2">
        <v>58</v>
      </c>
      <c r="B62" s="2" t="s">
        <v>432</v>
      </c>
      <c r="C62" s="2">
        <v>4268</v>
      </c>
      <c r="D62" s="2">
        <v>746</v>
      </c>
      <c r="E62" s="2">
        <v>4434</v>
      </c>
      <c r="F62" s="2">
        <v>764</v>
      </c>
      <c r="G62" s="2">
        <f t="shared" si="5"/>
        <v>166</v>
      </c>
      <c r="H62" s="2">
        <f t="shared" si="5"/>
        <v>18</v>
      </c>
      <c r="I62" s="126">
        <f t="shared" si="0"/>
        <v>97.774</v>
      </c>
      <c r="J62" s="126">
        <f t="shared" si="1"/>
        <v>36.17999999999999</v>
      </c>
      <c r="K62" s="126">
        <f t="shared" si="3"/>
        <v>133.954</v>
      </c>
      <c r="L62" s="151"/>
    </row>
    <row r="63" spans="1:12" ht="19.5" customHeight="1">
      <c r="A63" s="2">
        <v>59</v>
      </c>
      <c r="B63" s="2" t="s">
        <v>433</v>
      </c>
      <c r="C63" s="2">
        <v>7841</v>
      </c>
      <c r="D63" s="2">
        <v>818</v>
      </c>
      <c r="E63" s="2">
        <v>9096</v>
      </c>
      <c r="F63" s="2">
        <v>892</v>
      </c>
      <c r="G63" s="2">
        <f t="shared" si="5"/>
        <v>1255</v>
      </c>
      <c r="H63" s="2">
        <f t="shared" si="5"/>
        <v>74</v>
      </c>
      <c r="I63" s="126">
        <f t="shared" si="0"/>
        <v>739.1949999999999</v>
      </c>
      <c r="J63" s="126">
        <f t="shared" si="1"/>
        <v>148.73999999999998</v>
      </c>
      <c r="K63" s="126">
        <f t="shared" si="3"/>
        <v>887.935</v>
      </c>
      <c r="L63" s="151"/>
    </row>
    <row r="64" spans="1:12" ht="19.5" customHeight="1">
      <c r="A64" s="2">
        <v>60</v>
      </c>
      <c r="B64" s="2" t="s">
        <v>434</v>
      </c>
      <c r="C64" s="2">
        <v>5726</v>
      </c>
      <c r="D64" s="2">
        <v>1362</v>
      </c>
      <c r="E64" s="2">
        <v>6808</v>
      </c>
      <c r="F64" s="2">
        <v>1403</v>
      </c>
      <c r="G64" s="2">
        <f t="shared" si="5"/>
        <v>1082</v>
      </c>
      <c r="H64" s="2">
        <f t="shared" si="5"/>
        <v>41</v>
      </c>
      <c r="I64" s="126">
        <f t="shared" si="0"/>
        <v>637.298</v>
      </c>
      <c r="J64" s="126">
        <f t="shared" si="1"/>
        <v>82.41</v>
      </c>
      <c r="K64" s="126">
        <f t="shared" si="3"/>
        <v>719.708</v>
      </c>
      <c r="L64" s="151"/>
    </row>
    <row r="65" spans="1:12" ht="19.5" customHeight="1">
      <c r="A65" s="2">
        <v>61</v>
      </c>
      <c r="B65" s="2" t="s">
        <v>1440</v>
      </c>
      <c r="C65" s="2">
        <v>5947</v>
      </c>
      <c r="D65" s="2">
        <v>1250</v>
      </c>
      <c r="E65" s="2">
        <v>7174</v>
      </c>
      <c r="F65" s="2">
        <v>1312</v>
      </c>
      <c r="G65" s="2">
        <f t="shared" si="5"/>
        <v>1227</v>
      </c>
      <c r="H65" s="2">
        <f t="shared" si="5"/>
        <v>62</v>
      </c>
      <c r="I65" s="126">
        <f t="shared" si="0"/>
        <v>722.703</v>
      </c>
      <c r="J65" s="126">
        <f t="shared" si="1"/>
        <v>124.61999999999999</v>
      </c>
      <c r="K65" s="126">
        <f t="shared" si="3"/>
        <v>847.323</v>
      </c>
      <c r="L65" s="151"/>
    </row>
    <row r="66" spans="1:12" ht="19.5" customHeight="1">
      <c r="A66" s="2">
        <v>62</v>
      </c>
      <c r="B66" s="2" t="s">
        <v>435</v>
      </c>
      <c r="C66" s="2">
        <v>6394</v>
      </c>
      <c r="D66" s="2">
        <v>782</v>
      </c>
      <c r="E66" s="2">
        <v>7625</v>
      </c>
      <c r="F66" s="2">
        <v>833</v>
      </c>
      <c r="G66" s="2">
        <f t="shared" si="5"/>
        <v>1231</v>
      </c>
      <c r="H66" s="2">
        <f t="shared" si="5"/>
        <v>51</v>
      </c>
      <c r="I66" s="126">
        <f t="shared" si="0"/>
        <v>725.059</v>
      </c>
      <c r="J66" s="126">
        <f t="shared" si="1"/>
        <v>102.50999999999999</v>
      </c>
      <c r="K66" s="126">
        <f t="shared" si="3"/>
        <v>827.569</v>
      </c>
      <c r="L66" s="151"/>
    </row>
    <row r="67" spans="1:12" ht="19.5" customHeight="1">
      <c r="A67" s="2">
        <v>63</v>
      </c>
      <c r="B67" s="2" t="s">
        <v>436</v>
      </c>
      <c r="C67" s="2">
        <v>3511</v>
      </c>
      <c r="D67" s="2">
        <v>1322</v>
      </c>
      <c r="E67" s="2">
        <v>4514</v>
      </c>
      <c r="F67" s="2">
        <v>1408</v>
      </c>
      <c r="G67" s="2">
        <f t="shared" si="5"/>
        <v>1003</v>
      </c>
      <c r="H67" s="2">
        <f t="shared" si="5"/>
        <v>86</v>
      </c>
      <c r="I67" s="126">
        <f t="shared" si="0"/>
        <v>590.7669999999999</v>
      </c>
      <c r="J67" s="126">
        <f t="shared" si="1"/>
        <v>172.85999999999999</v>
      </c>
      <c r="K67" s="126">
        <f t="shared" si="3"/>
        <v>763.627</v>
      </c>
      <c r="L67" s="151"/>
    </row>
    <row r="68" spans="1:12" ht="19.5" customHeight="1">
      <c r="A68" s="2">
        <v>64</v>
      </c>
      <c r="B68" s="2" t="s">
        <v>437</v>
      </c>
      <c r="C68" s="2">
        <v>3043</v>
      </c>
      <c r="D68" s="2">
        <v>942</v>
      </c>
      <c r="E68" s="2">
        <v>3572</v>
      </c>
      <c r="F68" s="2">
        <v>978</v>
      </c>
      <c r="G68" s="2">
        <f t="shared" si="5"/>
        <v>529</v>
      </c>
      <c r="H68" s="2">
        <f t="shared" si="5"/>
        <v>36</v>
      </c>
      <c r="I68" s="126">
        <f t="shared" si="0"/>
        <v>311.58099999999996</v>
      </c>
      <c r="J68" s="126">
        <f t="shared" si="1"/>
        <v>72.35999999999999</v>
      </c>
      <c r="K68" s="126">
        <f t="shared" si="3"/>
        <v>383.9409999999999</v>
      </c>
      <c r="L68" s="151"/>
    </row>
    <row r="69" spans="1:12" ht="19.5" customHeight="1">
      <c r="A69" s="2">
        <v>65</v>
      </c>
      <c r="B69" s="2" t="s">
        <v>378</v>
      </c>
      <c r="C69" s="2">
        <v>3623</v>
      </c>
      <c r="D69" s="2">
        <v>301</v>
      </c>
      <c r="E69" s="2">
        <v>4975</v>
      </c>
      <c r="F69" s="2">
        <v>327</v>
      </c>
      <c r="G69" s="2">
        <f t="shared" si="5"/>
        <v>1352</v>
      </c>
      <c r="H69" s="2">
        <f t="shared" si="5"/>
        <v>26</v>
      </c>
      <c r="I69" s="126">
        <f t="shared" si="0"/>
        <v>796.328</v>
      </c>
      <c r="J69" s="126">
        <f t="shared" si="1"/>
        <v>52.25999999999999</v>
      </c>
      <c r="K69" s="126">
        <f t="shared" si="3"/>
        <v>848.588</v>
      </c>
      <c r="L69" s="151"/>
    </row>
    <row r="70" spans="1:12" ht="19.5" customHeight="1">
      <c r="A70" s="2">
        <v>66</v>
      </c>
      <c r="B70" s="2" t="s">
        <v>438</v>
      </c>
      <c r="C70" s="2">
        <v>9859</v>
      </c>
      <c r="D70" s="2">
        <v>2096</v>
      </c>
      <c r="E70" s="2">
        <v>24</v>
      </c>
      <c r="F70" s="2">
        <v>2098</v>
      </c>
      <c r="G70" s="2">
        <v>165</v>
      </c>
      <c r="H70" s="2">
        <f>F70-D70</f>
        <v>2</v>
      </c>
      <c r="I70" s="126">
        <f aca="true" t="shared" si="6" ref="I70:I133">G70*0.589</f>
        <v>97.18499999999999</v>
      </c>
      <c r="J70" s="126">
        <f aca="true" t="shared" si="7" ref="J70:J133">H70*2.01</f>
        <v>4.02</v>
      </c>
      <c r="K70" s="126">
        <f>I70+J70</f>
        <v>101.20499999999998</v>
      </c>
      <c r="L70" s="151"/>
    </row>
    <row r="71" spans="1:12" ht="19.5" customHeight="1">
      <c r="A71" s="2">
        <v>67</v>
      </c>
      <c r="B71" s="2" t="s">
        <v>439</v>
      </c>
      <c r="C71" s="2">
        <v>1830</v>
      </c>
      <c r="D71" s="2">
        <v>225</v>
      </c>
      <c r="E71" s="2">
        <v>3200</v>
      </c>
      <c r="F71" s="2">
        <v>291</v>
      </c>
      <c r="G71" s="2">
        <f t="shared" si="5"/>
        <v>1370</v>
      </c>
      <c r="H71" s="2">
        <f t="shared" si="5"/>
        <v>66</v>
      </c>
      <c r="I71" s="126">
        <f t="shared" si="6"/>
        <v>806.93</v>
      </c>
      <c r="J71" s="126">
        <f t="shared" si="7"/>
        <v>132.66</v>
      </c>
      <c r="K71" s="126">
        <f t="shared" si="3"/>
        <v>939.5899999999999</v>
      </c>
      <c r="L71" s="151"/>
    </row>
    <row r="72" spans="1:12" ht="19.5" customHeight="1">
      <c r="A72" s="2">
        <v>68</v>
      </c>
      <c r="B72" s="2" t="s">
        <v>440</v>
      </c>
      <c r="C72" s="2">
        <v>2678</v>
      </c>
      <c r="D72" s="2">
        <v>1457</v>
      </c>
      <c r="E72" s="2">
        <v>3527</v>
      </c>
      <c r="F72" s="2">
        <v>1511</v>
      </c>
      <c r="G72" s="2">
        <f t="shared" si="5"/>
        <v>849</v>
      </c>
      <c r="H72" s="2">
        <f t="shared" si="5"/>
        <v>54</v>
      </c>
      <c r="I72" s="126">
        <f t="shared" si="6"/>
        <v>500.061</v>
      </c>
      <c r="J72" s="126">
        <f t="shared" si="7"/>
        <v>108.53999999999999</v>
      </c>
      <c r="K72" s="126">
        <f aca="true" t="shared" si="8" ref="K72:K135">I72+J72</f>
        <v>608.601</v>
      </c>
      <c r="L72" s="151"/>
    </row>
    <row r="73" spans="1:12" ht="19.5" customHeight="1">
      <c r="A73" s="2">
        <v>69</v>
      </c>
      <c r="B73" s="2" t="s">
        <v>441</v>
      </c>
      <c r="C73" s="2">
        <v>8799</v>
      </c>
      <c r="D73" s="2">
        <v>362</v>
      </c>
      <c r="E73" s="2">
        <v>9368</v>
      </c>
      <c r="F73" s="2">
        <v>422</v>
      </c>
      <c r="G73" s="2">
        <f t="shared" si="5"/>
        <v>569</v>
      </c>
      <c r="H73" s="2">
        <f t="shared" si="5"/>
        <v>60</v>
      </c>
      <c r="I73" s="126">
        <f t="shared" si="6"/>
        <v>335.14099999999996</v>
      </c>
      <c r="J73" s="126">
        <f t="shared" si="7"/>
        <v>120.6</v>
      </c>
      <c r="K73" s="126">
        <f t="shared" si="8"/>
        <v>455.741</v>
      </c>
      <c r="L73" s="151"/>
    </row>
    <row r="74" spans="1:12" ht="19.5" customHeight="1">
      <c r="A74" s="2">
        <v>70</v>
      </c>
      <c r="B74" s="2" t="s">
        <v>442</v>
      </c>
      <c r="C74" s="2">
        <v>7971</v>
      </c>
      <c r="D74" s="2">
        <v>2782</v>
      </c>
      <c r="E74" s="2">
        <v>8916</v>
      </c>
      <c r="F74" s="2">
        <v>2800</v>
      </c>
      <c r="G74" s="2">
        <f t="shared" si="5"/>
        <v>945</v>
      </c>
      <c r="H74" s="2">
        <f t="shared" si="5"/>
        <v>18</v>
      </c>
      <c r="I74" s="126">
        <f t="shared" si="6"/>
        <v>556.605</v>
      </c>
      <c r="J74" s="126">
        <f t="shared" si="7"/>
        <v>36.17999999999999</v>
      </c>
      <c r="K74" s="126">
        <f t="shared" si="8"/>
        <v>592.785</v>
      </c>
      <c r="L74" s="151"/>
    </row>
    <row r="75" spans="1:12" ht="19.5" customHeight="1">
      <c r="A75" s="2">
        <v>71</v>
      </c>
      <c r="B75" s="2" t="s">
        <v>443</v>
      </c>
      <c r="C75" s="2">
        <v>9646</v>
      </c>
      <c r="D75" s="2">
        <v>3130</v>
      </c>
      <c r="E75" s="2">
        <v>799</v>
      </c>
      <c r="F75" s="2">
        <v>3152</v>
      </c>
      <c r="G75" s="2">
        <v>1153</v>
      </c>
      <c r="H75" s="2">
        <f>F75-D75</f>
        <v>22</v>
      </c>
      <c r="I75" s="126">
        <f t="shared" si="6"/>
        <v>679.117</v>
      </c>
      <c r="J75" s="126">
        <f t="shared" si="7"/>
        <v>44.22</v>
      </c>
      <c r="K75" s="126">
        <f>I75+J75</f>
        <v>723.337</v>
      </c>
      <c r="L75" s="151"/>
    </row>
    <row r="76" spans="1:12" ht="19.5" customHeight="1">
      <c r="A76" s="2">
        <v>72</v>
      </c>
      <c r="B76" s="2" t="s">
        <v>444</v>
      </c>
      <c r="C76" s="2">
        <v>5236</v>
      </c>
      <c r="D76" s="2">
        <v>453</v>
      </c>
      <c r="E76" s="2">
        <v>6346</v>
      </c>
      <c r="F76" s="2">
        <v>472</v>
      </c>
      <c r="G76" s="2">
        <f t="shared" si="5"/>
        <v>1110</v>
      </c>
      <c r="H76" s="2">
        <f t="shared" si="5"/>
        <v>19</v>
      </c>
      <c r="I76" s="126">
        <f t="shared" si="6"/>
        <v>653.79</v>
      </c>
      <c r="J76" s="126">
        <f t="shared" si="7"/>
        <v>38.19</v>
      </c>
      <c r="K76" s="126">
        <f t="shared" si="8"/>
        <v>691.98</v>
      </c>
      <c r="L76" s="152"/>
    </row>
    <row r="77" spans="1:12" ht="19.5" customHeight="1">
      <c r="A77" s="2">
        <v>73</v>
      </c>
      <c r="B77" s="2" t="s">
        <v>445</v>
      </c>
      <c r="C77" s="2">
        <v>4496</v>
      </c>
      <c r="D77" s="2">
        <v>0</v>
      </c>
      <c r="E77" s="2">
        <v>5782</v>
      </c>
      <c r="F77" s="2">
        <v>41</v>
      </c>
      <c r="G77" s="2">
        <f t="shared" si="5"/>
        <v>1286</v>
      </c>
      <c r="H77" s="2">
        <f t="shared" si="5"/>
        <v>41</v>
      </c>
      <c r="I77" s="126">
        <f t="shared" si="6"/>
        <v>757.454</v>
      </c>
      <c r="J77" s="126">
        <f t="shared" si="7"/>
        <v>82.41</v>
      </c>
      <c r="K77" s="126">
        <f t="shared" si="8"/>
        <v>839.8639999999999</v>
      </c>
      <c r="L77" s="150" t="s">
        <v>1300</v>
      </c>
    </row>
    <row r="78" spans="1:12" ht="19.5" customHeight="1">
      <c r="A78" s="2">
        <v>74</v>
      </c>
      <c r="B78" s="2" t="s">
        <v>446</v>
      </c>
      <c r="C78" s="2">
        <v>1072</v>
      </c>
      <c r="D78" s="2">
        <v>0</v>
      </c>
      <c r="E78" s="2">
        <v>1220</v>
      </c>
      <c r="F78" s="2">
        <v>3</v>
      </c>
      <c r="G78" s="2">
        <f t="shared" si="5"/>
        <v>148</v>
      </c>
      <c r="H78" s="2">
        <f t="shared" si="5"/>
        <v>3</v>
      </c>
      <c r="I78" s="126">
        <f t="shared" si="6"/>
        <v>87.172</v>
      </c>
      <c r="J78" s="126">
        <f t="shared" si="7"/>
        <v>6.029999999999999</v>
      </c>
      <c r="K78" s="126">
        <f t="shared" si="8"/>
        <v>93.202</v>
      </c>
      <c r="L78" s="151"/>
    </row>
    <row r="79" spans="1:12" ht="19.5" customHeight="1">
      <c r="A79" s="2">
        <v>75</v>
      </c>
      <c r="B79" s="2" t="s">
        <v>447</v>
      </c>
      <c r="C79" s="2">
        <v>9500</v>
      </c>
      <c r="D79" s="2">
        <v>0</v>
      </c>
      <c r="E79" s="2">
        <v>570</v>
      </c>
      <c r="F79" s="2">
        <v>43</v>
      </c>
      <c r="G79" s="2">
        <v>1070</v>
      </c>
      <c r="H79" s="2">
        <f>F79-D79</f>
        <v>43</v>
      </c>
      <c r="I79" s="126">
        <f t="shared" si="6"/>
        <v>630.23</v>
      </c>
      <c r="J79" s="126">
        <f t="shared" si="7"/>
        <v>86.42999999999999</v>
      </c>
      <c r="K79" s="126">
        <f>I79+J79</f>
        <v>716.66</v>
      </c>
      <c r="L79" s="151"/>
    </row>
    <row r="80" spans="1:12" ht="19.5" customHeight="1">
      <c r="A80" s="2">
        <v>76</v>
      </c>
      <c r="B80" s="2" t="s">
        <v>448</v>
      </c>
      <c r="C80" s="2">
        <v>11447</v>
      </c>
      <c r="D80" s="2">
        <v>1085</v>
      </c>
      <c r="E80" s="2">
        <v>12097</v>
      </c>
      <c r="F80" s="2">
        <v>1110</v>
      </c>
      <c r="G80" s="2">
        <f t="shared" si="5"/>
        <v>650</v>
      </c>
      <c r="H80" s="2">
        <f t="shared" si="5"/>
        <v>25</v>
      </c>
      <c r="I80" s="126">
        <f t="shared" si="6"/>
        <v>382.84999999999997</v>
      </c>
      <c r="J80" s="126">
        <f t="shared" si="7"/>
        <v>50.24999999999999</v>
      </c>
      <c r="K80" s="126">
        <f t="shared" si="8"/>
        <v>433.09999999999997</v>
      </c>
      <c r="L80" s="151"/>
    </row>
    <row r="81" spans="1:12" ht="19.5" customHeight="1">
      <c r="A81" s="2">
        <v>77</v>
      </c>
      <c r="B81" s="2" t="s">
        <v>449</v>
      </c>
      <c r="C81" s="2">
        <v>9238</v>
      </c>
      <c r="D81" s="2">
        <v>1590</v>
      </c>
      <c r="E81" s="2">
        <v>9866</v>
      </c>
      <c r="F81" s="2">
        <v>1628</v>
      </c>
      <c r="G81" s="2">
        <f t="shared" si="5"/>
        <v>628</v>
      </c>
      <c r="H81" s="2">
        <f t="shared" si="5"/>
        <v>38</v>
      </c>
      <c r="I81" s="126">
        <f t="shared" si="6"/>
        <v>369.892</v>
      </c>
      <c r="J81" s="126">
        <f t="shared" si="7"/>
        <v>76.38</v>
      </c>
      <c r="K81" s="126">
        <f t="shared" si="8"/>
        <v>446.272</v>
      </c>
      <c r="L81" s="151"/>
    </row>
    <row r="82" spans="1:12" ht="19.5" customHeight="1">
      <c r="A82" s="2">
        <v>78</v>
      </c>
      <c r="B82" s="2" t="s">
        <v>450</v>
      </c>
      <c r="C82" s="2">
        <v>5402</v>
      </c>
      <c r="D82" s="2">
        <v>236</v>
      </c>
      <c r="E82" s="2">
        <v>6536</v>
      </c>
      <c r="F82" s="2">
        <v>281</v>
      </c>
      <c r="G82" s="2">
        <f t="shared" si="5"/>
        <v>1134</v>
      </c>
      <c r="H82" s="2">
        <f t="shared" si="5"/>
        <v>45</v>
      </c>
      <c r="I82" s="126">
        <f t="shared" si="6"/>
        <v>667.9259999999999</v>
      </c>
      <c r="J82" s="126">
        <f t="shared" si="7"/>
        <v>90.44999999999999</v>
      </c>
      <c r="K82" s="126">
        <f t="shared" si="8"/>
        <v>758.376</v>
      </c>
      <c r="L82" s="151"/>
    </row>
    <row r="83" spans="1:12" ht="19.5" customHeight="1">
      <c r="A83" s="2">
        <v>79</v>
      </c>
      <c r="B83" s="2" t="s">
        <v>451</v>
      </c>
      <c r="C83" s="2">
        <v>4640</v>
      </c>
      <c r="D83" s="2">
        <v>2593</v>
      </c>
      <c r="E83" s="2">
        <v>4704</v>
      </c>
      <c r="F83" s="2">
        <v>2594</v>
      </c>
      <c r="G83" s="2">
        <f t="shared" si="5"/>
        <v>64</v>
      </c>
      <c r="H83" s="2">
        <f t="shared" si="5"/>
        <v>1</v>
      </c>
      <c r="I83" s="126">
        <f t="shared" si="6"/>
        <v>37.696</v>
      </c>
      <c r="J83" s="126">
        <f t="shared" si="7"/>
        <v>2.01</v>
      </c>
      <c r="K83" s="126">
        <f t="shared" si="8"/>
        <v>39.705999999999996</v>
      </c>
      <c r="L83" s="151"/>
    </row>
    <row r="84" spans="1:12" ht="19.5" customHeight="1">
      <c r="A84" s="2">
        <v>80</v>
      </c>
      <c r="B84" s="2" t="s">
        <v>452</v>
      </c>
      <c r="C84" s="2">
        <v>3191</v>
      </c>
      <c r="D84" s="2">
        <v>185</v>
      </c>
      <c r="E84" s="2">
        <v>4205</v>
      </c>
      <c r="F84" s="2">
        <v>227</v>
      </c>
      <c r="G84" s="2">
        <f t="shared" si="5"/>
        <v>1014</v>
      </c>
      <c r="H84" s="2">
        <f t="shared" si="5"/>
        <v>42</v>
      </c>
      <c r="I84" s="126">
        <f t="shared" si="6"/>
        <v>597.246</v>
      </c>
      <c r="J84" s="126">
        <f t="shared" si="7"/>
        <v>84.41999999999999</v>
      </c>
      <c r="K84" s="126">
        <f t="shared" si="8"/>
        <v>681.6659999999999</v>
      </c>
      <c r="L84" s="151"/>
    </row>
    <row r="85" spans="1:12" ht="19.5" customHeight="1">
      <c r="A85" s="2">
        <v>81</v>
      </c>
      <c r="B85" s="2" t="s">
        <v>453</v>
      </c>
      <c r="C85" s="2">
        <v>5459</v>
      </c>
      <c r="D85" s="2">
        <v>252</v>
      </c>
      <c r="E85" s="2">
        <v>7353</v>
      </c>
      <c r="F85" s="2">
        <v>286</v>
      </c>
      <c r="G85" s="2">
        <f t="shared" si="5"/>
        <v>1894</v>
      </c>
      <c r="H85" s="2">
        <f t="shared" si="5"/>
        <v>34</v>
      </c>
      <c r="I85" s="126">
        <f t="shared" si="6"/>
        <v>1115.566</v>
      </c>
      <c r="J85" s="126">
        <f t="shared" si="7"/>
        <v>68.33999999999999</v>
      </c>
      <c r="K85" s="126">
        <f t="shared" si="8"/>
        <v>1183.906</v>
      </c>
      <c r="L85" s="151"/>
    </row>
    <row r="86" spans="1:12" ht="19.5" customHeight="1">
      <c r="A86" s="2">
        <v>82</v>
      </c>
      <c r="B86" s="2" t="s">
        <v>160</v>
      </c>
      <c r="C86" s="2">
        <v>3894</v>
      </c>
      <c r="D86" s="2">
        <v>354</v>
      </c>
      <c r="E86" s="2">
        <v>4695</v>
      </c>
      <c r="F86" s="2">
        <v>408</v>
      </c>
      <c r="G86" s="2">
        <f t="shared" si="5"/>
        <v>801</v>
      </c>
      <c r="H86" s="2">
        <f t="shared" si="5"/>
        <v>54</v>
      </c>
      <c r="I86" s="126">
        <f t="shared" si="6"/>
        <v>471.789</v>
      </c>
      <c r="J86" s="126">
        <f t="shared" si="7"/>
        <v>108.53999999999999</v>
      </c>
      <c r="K86" s="126">
        <f t="shared" si="8"/>
        <v>580.329</v>
      </c>
      <c r="L86" s="151"/>
    </row>
    <row r="87" spans="1:12" ht="19.5" customHeight="1">
      <c r="A87" s="2">
        <v>83</v>
      </c>
      <c r="B87" s="2" t="s">
        <v>1441</v>
      </c>
      <c r="C87" s="2">
        <v>8257</v>
      </c>
      <c r="D87" s="2">
        <v>727</v>
      </c>
      <c r="E87" s="2">
        <v>9037</v>
      </c>
      <c r="F87" s="2">
        <v>861</v>
      </c>
      <c r="G87" s="2">
        <f t="shared" si="5"/>
        <v>780</v>
      </c>
      <c r="H87" s="2">
        <f t="shared" si="5"/>
        <v>134</v>
      </c>
      <c r="I87" s="126">
        <f t="shared" si="6"/>
        <v>459.41999999999996</v>
      </c>
      <c r="J87" s="126">
        <f t="shared" si="7"/>
        <v>269.34</v>
      </c>
      <c r="K87" s="126">
        <f t="shared" si="8"/>
        <v>728.76</v>
      </c>
      <c r="L87" s="151"/>
    </row>
    <row r="88" spans="1:12" ht="19.5" customHeight="1">
      <c r="A88" s="2">
        <v>84</v>
      </c>
      <c r="B88" s="2" t="s">
        <v>454</v>
      </c>
      <c r="C88" s="5" t="s">
        <v>1442</v>
      </c>
      <c r="D88" s="5" t="s">
        <v>1443</v>
      </c>
      <c r="E88" s="5" t="s">
        <v>1444</v>
      </c>
      <c r="F88" s="5" t="s">
        <v>1445</v>
      </c>
      <c r="G88" s="2">
        <v>1823</v>
      </c>
      <c r="H88" s="2">
        <v>38</v>
      </c>
      <c r="I88" s="126">
        <f t="shared" si="6"/>
        <v>1073.7469999999998</v>
      </c>
      <c r="J88" s="126">
        <f t="shared" si="7"/>
        <v>76.38</v>
      </c>
      <c r="K88" s="126">
        <f>I88+J88</f>
        <v>1150.127</v>
      </c>
      <c r="L88" s="151"/>
    </row>
    <row r="89" spans="1:12" ht="19.5" customHeight="1">
      <c r="A89" s="2">
        <v>85</v>
      </c>
      <c r="B89" s="2" t="s">
        <v>455</v>
      </c>
      <c r="C89" s="2">
        <v>8900</v>
      </c>
      <c r="D89" s="2">
        <v>178</v>
      </c>
      <c r="E89" s="2">
        <v>1013</v>
      </c>
      <c r="F89" s="2">
        <v>256</v>
      </c>
      <c r="G89" s="2">
        <v>2113</v>
      </c>
      <c r="H89" s="2">
        <f>F89-D89</f>
        <v>78</v>
      </c>
      <c r="I89" s="126">
        <f t="shared" si="6"/>
        <v>1244.557</v>
      </c>
      <c r="J89" s="126">
        <f t="shared" si="7"/>
        <v>156.77999999999997</v>
      </c>
      <c r="K89" s="126">
        <f>I89+J89</f>
        <v>1401.337</v>
      </c>
      <c r="L89" s="151"/>
    </row>
    <row r="90" spans="1:12" ht="19.5" customHeight="1">
      <c r="A90" s="2">
        <v>86</v>
      </c>
      <c r="B90" s="2" t="s">
        <v>456</v>
      </c>
      <c r="C90" s="2">
        <v>6029</v>
      </c>
      <c r="D90" s="2">
        <v>969</v>
      </c>
      <c r="E90" s="2">
        <v>6943</v>
      </c>
      <c r="F90" s="2">
        <v>994</v>
      </c>
      <c r="G90" s="2">
        <f t="shared" si="5"/>
        <v>914</v>
      </c>
      <c r="H90" s="2">
        <f t="shared" si="5"/>
        <v>25</v>
      </c>
      <c r="I90" s="126">
        <f t="shared" si="6"/>
        <v>538.346</v>
      </c>
      <c r="J90" s="126">
        <f t="shared" si="7"/>
        <v>50.24999999999999</v>
      </c>
      <c r="K90" s="126">
        <f t="shared" si="8"/>
        <v>588.596</v>
      </c>
      <c r="L90" s="151"/>
    </row>
    <row r="91" spans="1:12" ht="19.5" customHeight="1">
      <c r="A91" s="2">
        <v>87</v>
      </c>
      <c r="B91" s="2" t="s">
        <v>457</v>
      </c>
      <c r="C91" s="2">
        <v>7872</v>
      </c>
      <c r="D91" s="2">
        <v>753</v>
      </c>
      <c r="E91" s="2">
        <v>9267</v>
      </c>
      <c r="F91" s="2">
        <v>791</v>
      </c>
      <c r="G91" s="2">
        <f t="shared" si="5"/>
        <v>1395</v>
      </c>
      <c r="H91" s="2">
        <f t="shared" si="5"/>
        <v>38</v>
      </c>
      <c r="I91" s="126">
        <f t="shared" si="6"/>
        <v>821.655</v>
      </c>
      <c r="J91" s="126">
        <f t="shared" si="7"/>
        <v>76.38</v>
      </c>
      <c r="K91" s="126">
        <f t="shared" si="8"/>
        <v>898.035</v>
      </c>
      <c r="L91" s="151"/>
    </row>
    <row r="92" spans="1:12" ht="19.5" customHeight="1">
      <c r="A92" s="2">
        <v>88</v>
      </c>
      <c r="B92" s="2" t="s">
        <v>458</v>
      </c>
      <c r="C92" s="2">
        <v>1409</v>
      </c>
      <c r="D92" s="2">
        <v>861</v>
      </c>
      <c r="E92" s="2">
        <v>2840</v>
      </c>
      <c r="F92" s="2">
        <v>882</v>
      </c>
      <c r="G92" s="2">
        <f t="shared" si="5"/>
        <v>1431</v>
      </c>
      <c r="H92" s="2">
        <f t="shared" si="5"/>
        <v>21</v>
      </c>
      <c r="I92" s="126">
        <f t="shared" si="6"/>
        <v>842.8589999999999</v>
      </c>
      <c r="J92" s="126">
        <f t="shared" si="7"/>
        <v>42.209999999999994</v>
      </c>
      <c r="K92" s="126">
        <f t="shared" si="8"/>
        <v>885.069</v>
      </c>
      <c r="L92" s="151"/>
    </row>
    <row r="93" spans="1:12" ht="19.5" customHeight="1">
      <c r="A93" s="2">
        <v>89</v>
      </c>
      <c r="B93" s="2" t="s">
        <v>466</v>
      </c>
      <c r="C93" s="2">
        <v>5599</v>
      </c>
      <c r="D93" s="2">
        <v>581</v>
      </c>
      <c r="E93" s="2">
        <v>6665</v>
      </c>
      <c r="F93" s="2">
        <v>622</v>
      </c>
      <c r="G93" s="2">
        <f t="shared" si="5"/>
        <v>1066</v>
      </c>
      <c r="H93" s="2">
        <f t="shared" si="5"/>
        <v>41</v>
      </c>
      <c r="I93" s="126">
        <f t="shared" si="6"/>
        <v>627.8739999999999</v>
      </c>
      <c r="J93" s="126">
        <f t="shared" si="7"/>
        <v>82.41</v>
      </c>
      <c r="K93" s="126">
        <f t="shared" si="8"/>
        <v>710.2839999999999</v>
      </c>
      <c r="L93" s="151"/>
    </row>
    <row r="94" spans="1:12" ht="19.5" customHeight="1">
      <c r="A94" s="2">
        <v>90</v>
      </c>
      <c r="B94" s="2" t="s">
        <v>459</v>
      </c>
      <c r="C94" s="2">
        <v>6064</v>
      </c>
      <c r="D94" s="2">
        <v>360</v>
      </c>
      <c r="E94" s="2">
        <v>7070</v>
      </c>
      <c r="F94" s="2">
        <v>399</v>
      </c>
      <c r="G94" s="2">
        <f t="shared" si="5"/>
        <v>1006</v>
      </c>
      <c r="H94" s="2">
        <f t="shared" si="5"/>
        <v>39</v>
      </c>
      <c r="I94" s="126">
        <f t="shared" si="6"/>
        <v>592.534</v>
      </c>
      <c r="J94" s="126">
        <f t="shared" si="7"/>
        <v>78.38999999999999</v>
      </c>
      <c r="K94" s="126">
        <f t="shared" si="8"/>
        <v>670.924</v>
      </c>
      <c r="L94" s="152"/>
    </row>
    <row r="95" spans="1:12" ht="19.5" customHeight="1">
      <c r="A95" s="2">
        <v>91</v>
      </c>
      <c r="B95" s="2" t="s">
        <v>460</v>
      </c>
      <c r="C95" s="2">
        <v>9153</v>
      </c>
      <c r="D95" s="2">
        <v>1268</v>
      </c>
      <c r="E95" s="2">
        <v>9275</v>
      </c>
      <c r="F95" s="2">
        <v>1277</v>
      </c>
      <c r="G95" s="2">
        <f t="shared" si="5"/>
        <v>122</v>
      </c>
      <c r="H95" s="2">
        <f t="shared" si="5"/>
        <v>9</v>
      </c>
      <c r="I95" s="126">
        <f t="shared" si="6"/>
        <v>71.85799999999999</v>
      </c>
      <c r="J95" s="126">
        <f t="shared" si="7"/>
        <v>18.089999999999996</v>
      </c>
      <c r="K95" s="126">
        <f t="shared" si="8"/>
        <v>89.94799999999998</v>
      </c>
      <c r="L95" s="150" t="s">
        <v>1300</v>
      </c>
    </row>
    <row r="96" spans="1:12" ht="19.5" customHeight="1">
      <c r="A96" s="2">
        <v>92</v>
      </c>
      <c r="B96" s="2" t="s">
        <v>1446</v>
      </c>
      <c r="C96" s="2">
        <v>2871</v>
      </c>
      <c r="D96" s="2">
        <v>1276</v>
      </c>
      <c r="E96" s="2">
        <v>6525</v>
      </c>
      <c r="F96" s="2">
        <v>1341</v>
      </c>
      <c r="G96" s="2">
        <f t="shared" si="5"/>
        <v>3654</v>
      </c>
      <c r="H96" s="2">
        <f t="shared" si="5"/>
        <v>65</v>
      </c>
      <c r="I96" s="126">
        <f t="shared" si="6"/>
        <v>2152.2059999999997</v>
      </c>
      <c r="J96" s="126">
        <f t="shared" si="7"/>
        <v>130.64999999999998</v>
      </c>
      <c r="K96" s="126">
        <f t="shared" si="8"/>
        <v>2282.8559999999998</v>
      </c>
      <c r="L96" s="151"/>
    </row>
    <row r="97" spans="1:12" ht="19.5" customHeight="1">
      <c r="A97" s="2">
        <v>93</v>
      </c>
      <c r="B97" s="2" t="s">
        <v>461</v>
      </c>
      <c r="C97" s="2">
        <v>1549</v>
      </c>
      <c r="D97" s="2">
        <v>1703</v>
      </c>
      <c r="E97" s="2">
        <v>3299</v>
      </c>
      <c r="F97" s="2">
        <v>1776</v>
      </c>
      <c r="G97" s="2">
        <f t="shared" si="5"/>
        <v>1750</v>
      </c>
      <c r="H97" s="2">
        <f t="shared" si="5"/>
        <v>73</v>
      </c>
      <c r="I97" s="126">
        <f t="shared" si="6"/>
        <v>1030.75</v>
      </c>
      <c r="J97" s="126">
        <f t="shared" si="7"/>
        <v>146.73</v>
      </c>
      <c r="K97" s="126">
        <f t="shared" si="8"/>
        <v>1177.48</v>
      </c>
      <c r="L97" s="151"/>
    </row>
    <row r="98" spans="1:12" ht="19.5" customHeight="1">
      <c r="A98" s="2">
        <v>94</v>
      </c>
      <c r="B98" s="2" t="s">
        <v>462</v>
      </c>
      <c r="C98" s="2">
        <v>399</v>
      </c>
      <c r="D98" s="2">
        <v>492</v>
      </c>
      <c r="E98" s="2">
        <v>1131</v>
      </c>
      <c r="F98" s="2">
        <v>509</v>
      </c>
      <c r="G98" s="2">
        <f t="shared" si="5"/>
        <v>732</v>
      </c>
      <c r="H98" s="2">
        <f t="shared" si="5"/>
        <v>17</v>
      </c>
      <c r="I98" s="126">
        <f t="shared" si="6"/>
        <v>431.14799999999997</v>
      </c>
      <c r="J98" s="126">
        <f t="shared" si="7"/>
        <v>34.169999999999995</v>
      </c>
      <c r="K98" s="126">
        <f t="shared" si="8"/>
        <v>465.318</v>
      </c>
      <c r="L98" s="151"/>
    </row>
    <row r="99" spans="1:12" ht="19.5" customHeight="1">
      <c r="A99" s="2">
        <v>95</v>
      </c>
      <c r="B99" s="2" t="s">
        <v>463</v>
      </c>
      <c r="C99" s="2">
        <v>4517</v>
      </c>
      <c r="D99" s="2">
        <v>1097</v>
      </c>
      <c r="E99" s="2">
        <v>5056</v>
      </c>
      <c r="F99" s="2">
        <v>1113</v>
      </c>
      <c r="G99" s="2">
        <f t="shared" si="5"/>
        <v>539</v>
      </c>
      <c r="H99" s="2">
        <f t="shared" si="5"/>
        <v>16</v>
      </c>
      <c r="I99" s="126">
        <f t="shared" si="6"/>
        <v>317.471</v>
      </c>
      <c r="J99" s="126">
        <f t="shared" si="7"/>
        <v>32.16</v>
      </c>
      <c r="K99" s="126">
        <f t="shared" si="8"/>
        <v>349.631</v>
      </c>
      <c r="L99" s="151"/>
    </row>
    <row r="100" spans="1:12" ht="19.5" customHeight="1">
      <c r="A100" s="2">
        <v>96</v>
      </c>
      <c r="B100" s="2" t="s">
        <v>464</v>
      </c>
      <c r="C100" s="2">
        <v>2409</v>
      </c>
      <c r="D100" s="2">
        <v>560</v>
      </c>
      <c r="E100" s="2">
        <v>2471</v>
      </c>
      <c r="F100" s="2">
        <v>582</v>
      </c>
      <c r="G100" s="2">
        <f t="shared" si="5"/>
        <v>62</v>
      </c>
      <c r="H100" s="2">
        <f t="shared" si="5"/>
        <v>22</v>
      </c>
      <c r="I100" s="126">
        <f t="shared" si="6"/>
        <v>36.518</v>
      </c>
      <c r="J100" s="126">
        <f t="shared" si="7"/>
        <v>44.22</v>
      </c>
      <c r="K100" s="126">
        <f t="shared" si="8"/>
        <v>80.738</v>
      </c>
      <c r="L100" s="151"/>
    </row>
    <row r="101" spans="1:12" ht="19.5" customHeight="1">
      <c r="A101" s="2">
        <v>97</v>
      </c>
      <c r="B101" s="2" t="s">
        <v>465</v>
      </c>
      <c r="C101" s="2">
        <v>5247</v>
      </c>
      <c r="D101" s="2">
        <v>503</v>
      </c>
      <c r="E101" s="2">
        <v>7715</v>
      </c>
      <c r="F101" s="2">
        <v>553</v>
      </c>
      <c r="G101" s="2">
        <f t="shared" si="5"/>
        <v>2468</v>
      </c>
      <c r="H101" s="2">
        <f t="shared" si="5"/>
        <v>50</v>
      </c>
      <c r="I101" s="126">
        <f t="shared" si="6"/>
        <v>1453.6519999999998</v>
      </c>
      <c r="J101" s="126">
        <f t="shared" si="7"/>
        <v>100.49999999999999</v>
      </c>
      <c r="K101" s="126">
        <f t="shared" si="8"/>
        <v>1554.1519999999998</v>
      </c>
      <c r="L101" s="151"/>
    </row>
    <row r="102" spans="1:12" ht="19.5" customHeight="1">
      <c r="A102" s="2">
        <v>98</v>
      </c>
      <c r="B102" s="2" t="s">
        <v>1447</v>
      </c>
      <c r="C102" s="2">
        <v>1223</v>
      </c>
      <c r="D102" s="2">
        <v>1219</v>
      </c>
      <c r="E102" s="2">
        <v>2228</v>
      </c>
      <c r="F102" s="2">
        <v>1256</v>
      </c>
      <c r="G102" s="2">
        <f t="shared" si="5"/>
        <v>1005</v>
      </c>
      <c r="H102" s="2">
        <f t="shared" si="5"/>
        <v>37</v>
      </c>
      <c r="I102" s="126">
        <f t="shared" si="6"/>
        <v>591.9449999999999</v>
      </c>
      <c r="J102" s="126">
        <f t="shared" si="7"/>
        <v>74.36999999999999</v>
      </c>
      <c r="K102" s="126">
        <f t="shared" si="8"/>
        <v>666.3149999999999</v>
      </c>
      <c r="L102" s="151"/>
    </row>
    <row r="103" spans="1:12" ht="19.5" customHeight="1">
      <c r="A103" s="2">
        <v>99</v>
      </c>
      <c r="B103" s="2" t="s">
        <v>467</v>
      </c>
      <c r="C103" s="2">
        <v>6963</v>
      </c>
      <c r="D103" s="2">
        <v>1262</v>
      </c>
      <c r="E103" s="2">
        <v>6999</v>
      </c>
      <c r="F103" s="2">
        <v>1285</v>
      </c>
      <c r="G103" s="2">
        <f aca="true" t="shared" si="9" ref="G103:H166">E103-C103</f>
        <v>36</v>
      </c>
      <c r="H103" s="2">
        <f t="shared" si="9"/>
        <v>23</v>
      </c>
      <c r="I103" s="126">
        <f t="shared" si="6"/>
        <v>21.204</v>
      </c>
      <c r="J103" s="126">
        <f t="shared" si="7"/>
        <v>46.23</v>
      </c>
      <c r="K103" s="126">
        <f t="shared" si="8"/>
        <v>67.434</v>
      </c>
      <c r="L103" s="151"/>
    </row>
    <row r="104" spans="1:12" ht="19.5" customHeight="1">
      <c r="A104" s="2">
        <v>100</v>
      </c>
      <c r="B104" s="2" t="s">
        <v>468</v>
      </c>
      <c r="C104" s="2">
        <v>4958</v>
      </c>
      <c r="D104" s="2">
        <v>1569</v>
      </c>
      <c r="E104" s="2">
        <v>5606</v>
      </c>
      <c r="F104" s="2">
        <v>1633</v>
      </c>
      <c r="G104" s="2">
        <f t="shared" si="9"/>
        <v>648</v>
      </c>
      <c r="H104" s="2">
        <f t="shared" si="9"/>
        <v>64</v>
      </c>
      <c r="I104" s="126">
        <f t="shared" si="6"/>
        <v>381.67199999999997</v>
      </c>
      <c r="J104" s="126">
        <f t="shared" si="7"/>
        <v>128.64</v>
      </c>
      <c r="K104" s="126">
        <f t="shared" si="8"/>
        <v>510.31199999999995</v>
      </c>
      <c r="L104" s="151"/>
    </row>
    <row r="105" spans="1:12" ht="19.5" customHeight="1">
      <c r="A105" s="2">
        <v>101</v>
      </c>
      <c r="B105" s="2" t="s">
        <v>469</v>
      </c>
      <c r="C105" s="2">
        <v>89</v>
      </c>
      <c r="D105" s="2">
        <v>1058</v>
      </c>
      <c r="E105" s="2">
        <v>1371</v>
      </c>
      <c r="F105" s="2">
        <v>1090</v>
      </c>
      <c r="G105" s="2">
        <f t="shared" si="9"/>
        <v>1282</v>
      </c>
      <c r="H105" s="2">
        <f t="shared" si="9"/>
        <v>32</v>
      </c>
      <c r="I105" s="126">
        <f t="shared" si="6"/>
        <v>755.098</v>
      </c>
      <c r="J105" s="126">
        <f t="shared" si="7"/>
        <v>64.32</v>
      </c>
      <c r="K105" s="126">
        <f t="shared" si="8"/>
        <v>819.4179999999999</v>
      </c>
      <c r="L105" s="151"/>
    </row>
    <row r="106" spans="1:12" ht="19.5" customHeight="1">
      <c r="A106" s="2">
        <v>102</v>
      </c>
      <c r="B106" s="2" t="s">
        <v>470</v>
      </c>
      <c r="C106" s="2">
        <v>4808</v>
      </c>
      <c r="D106" s="2">
        <v>1005</v>
      </c>
      <c r="E106" s="2">
        <v>5191</v>
      </c>
      <c r="F106" s="2">
        <v>1013</v>
      </c>
      <c r="G106" s="2">
        <f t="shared" si="9"/>
        <v>383</v>
      </c>
      <c r="H106" s="2">
        <f t="shared" si="9"/>
        <v>8</v>
      </c>
      <c r="I106" s="126">
        <f t="shared" si="6"/>
        <v>225.587</v>
      </c>
      <c r="J106" s="126">
        <f t="shared" si="7"/>
        <v>16.08</v>
      </c>
      <c r="K106" s="126">
        <f t="shared" si="8"/>
        <v>241.66699999999997</v>
      </c>
      <c r="L106" s="151"/>
    </row>
    <row r="107" spans="1:12" ht="19.5" customHeight="1">
      <c r="A107" s="2">
        <v>103</v>
      </c>
      <c r="B107" s="2" t="s">
        <v>471</v>
      </c>
      <c r="C107" s="2">
        <v>5582</v>
      </c>
      <c r="D107" s="2">
        <v>948</v>
      </c>
      <c r="E107" s="2">
        <v>6923</v>
      </c>
      <c r="F107" s="2">
        <v>982</v>
      </c>
      <c r="G107" s="2">
        <f t="shared" si="9"/>
        <v>1341</v>
      </c>
      <c r="H107" s="2">
        <f t="shared" si="9"/>
        <v>34</v>
      </c>
      <c r="I107" s="126">
        <f t="shared" si="6"/>
        <v>789.8489999999999</v>
      </c>
      <c r="J107" s="126">
        <f t="shared" si="7"/>
        <v>68.33999999999999</v>
      </c>
      <c r="K107" s="126">
        <f t="shared" si="8"/>
        <v>858.189</v>
      </c>
      <c r="L107" s="151"/>
    </row>
    <row r="108" spans="1:12" ht="19.5" customHeight="1">
      <c r="A108" s="2">
        <v>104</v>
      </c>
      <c r="B108" s="2" t="s">
        <v>472</v>
      </c>
      <c r="C108" s="2">
        <v>4705</v>
      </c>
      <c r="D108" s="2">
        <v>800</v>
      </c>
      <c r="E108" s="2">
        <v>5812</v>
      </c>
      <c r="F108" s="2">
        <v>844</v>
      </c>
      <c r="G108" s="2">
        <f t="shared" si="9"/>
        <v>1107</v>
      </c>
      <c r="H108" s="2">
        <f t="shared" si="9"/>
        <v>44</v>
      </c>
      <c r="I108" s="126">
        <f t="shared" si="6"/>
        <v>652.0229999999999</v>
      </c>
      <c r="J108" s="126">
        <f t="shared" si="7"/>
        <v>88.44</v>
      </c>
      <c r="K108" s="126">
        <f t="shared" si="8"/>
        <v>740.463</v>
      </c>
      <c r="L108" s="151"/>
    </row>
    <row r="109" spans="1:12" ht="19.5" customHeight="1">
      <c r="A109" s="2">
        <v>105</v>
      </c>
      <c r="B109" s="2" t="s">
        <v>473</v>
      </c>
      <c r="C109" s="2">
        <v>2231</v>
      </c>
      <c r="D109" s="2">
        <v>1280</v>
      </c>
      <c r="E109" s="2">
        <v>3361</v>
      </c>
      <c r="F109" s="2">
        <v>1342</v>
      </c>
      <c r="G109" s="2">
        <f t="shared" si="9"/>
        <v>1130</v>
      </c>
      <c r="H109" s="2">
        <f t="shared" si="9"/>
        <v>62</v>
      </c>
      <c r="I109" s="126">
        <f t="shared" si="6"/>
        <v>665.5699999999999</v>
      </c>
      <c r="J109" s="126">
        <f t="shared" si="7"/>
        <v>124.61999999999999</v>
      </c>
      <c r="K109" s="126">
        <f t="shared" si="8"/>
        <v>790.1899999999999</v>
      </c>
      <c r="L109" s="151"/>
    </row>
    <row r="110" spans="1:12" ht="19.5" customHeight="1">
      <c r="A110" s="2">
        <v>106</v>
      </c>
      <c r="B110" s="2" t="s">
        <v>474</v>
      </c>
      <c r="C110" s="2">
        <v>17</v>
      </c>
      <c r="D110" s="2">
        <v>625</v>
      </c>
      <c r="E110" s="2">
        <v>801</v>
      </c>
      <c r="F110" s="2">
        <v>659</v>
      </c>
      <c r="G110" s="2">
        <f t="shared" si="9"/>
        <v>784</v>
      </c>
      <c r="H110" s="2">
        <f t="shared" si="9"/>
        <v>34</v>
      </c>
      <c r="I110" s="126">
        <f t="shared" si="6"/>
        <v>461.77599999999995</v>
      </c>
      <c r="J110" s="126">
        <f t="shared" si="7"/>
        <v>68.33999999999999</v>
      </c>
      <c r="K110" s="126">
        <f t="shared" si="8"/>
        <v>530.116</v>
      </c>
      <c r="L110" s="151"/>
    </row>
    <row r="111" spans="1:12" ht="19.5" customHeight="1">
      <c r="A111" s="2">
        <v>107</v>
      </c>
      <c r="B111" s="2" t="s">
        <v>475</v>
      </c>
      <c r="C111" s="2">
        <v>6847</v>
      </c>
      <c r="D111" s="2">
        <v>1071</v>
      </c>
      <c r="E111" s="2">
        <v>7919</v>
      </c>
      <c r="F111" s="2">
        <v>1102</v>
      </c>
      <c r="G111" s="2">
        <f t="shared" si="9"/>
        <v>1072</v>
      </c>
      <c r="H111" s="2">
        <f t="shared" si="9"/>
        <v>31</v>
      </c>
      <c r="I111" s="126">
        <f t="shared" si="6"/>
        <v>631.408</v>
      </c>
      <c r="J111" s="126">
        <f t="shared" si="7"/>
        <v>62.309999999999995</v>
      </c>
      <c r="K111" s="126">
        <f t="shared" si="8"/>
        <v>693.718</v>
      </c>
      <c r="L111" s="151"/>
    </row>
    <row r="112" spans="1:12" ht="19.5" customHeight="1">
      <c r="A112" s="2">
        <v>108</v>
      </c>
      <c r="B112" s="2" t="s">
        <v>476</v>
      </c>
      <c r="C112" s="2">
        <v>705</v>
      </c>
      <c r="D112" s="2">
        <v>1248</v>
      </c>
      <c r="E112" s="2">
        <v>2518</v>
      </c>
      <c r="F112" s="2">
        <v>1287</v>
      </c>
      <c r="G112" s="2">
        <f t="shared" si="9"/>
        <v>1813</v>
      </c>
      <c r="H112" s="2">
        <f t="shared" si="9"/>
        <v>39</v>
      </c>
      <c r="I112" s="126">
        <f t="shared" si="6"/>
        <v>1067.857</v>
      </c>
      <c r="J112" s="126">
        <f t="shared" si="7"/>
        <v>78.38999999999999</v>
      </c>
      <c r="K112" s="126">
        <f t="shared" si="8"/>
        <v>1146.2469999999998</v>
      </c>
      <c r="L112" s="152"/>
    </row>
    <row r="113" spans="1:12" ht="19.5" customHeight="1">
      <c r="A113" s="2">
        <v>109</v>
      </c>
      <c r="B113" s="2" t="s">
        <v>477</v>
      </c>
      <c r="C113" s="2">
        <v>500</v>
      </c>
      <c r="D113" s="2">
        <v>1145</v>
      </c>
      <c r="E113" s="2">
        <v>1708</v>
      </c>
      <c r="F113" s="2">
        <v>1194</v>
      </c>
      <c r="G113" s="2">
        <f t="shared" si="9"/>
        <v>1208</v>
      </c>
      <c r="H113" s="2">
        <f t="shared" si="9"/>
        <v>49</v>
      </c>
      <c r="I113" s="126">
        <f t="shared" si="6"/>
        <v>711.512</v>
      </c>
      <c r="J113" s="126">
        <f t="shared" si="7"/>
        <v>98.49</v>
      </c>
      <c r="K113" s="126">
        <f t="shared" si="8"/>
        <v>810.002</v>
      </c>
      <c r="L113" s="150" t="s">
        <v>1300</v>
      </c>
    </row>
    <row r="114" spans="1:12" ht="19.5" customHeight="1">
      <c r="A114" s="2">
        <v>110</v>
      </c>
      <c r="B114" s="2" t="s">
        <v>478</v>
      </c>
      <c r="C114" s="2">
        <v>4327</v>
      </c>
      <c r="D114" s="2">
        <v>1278</v>
      </c>
      <c r="E114" s="2">
        <v>6661</v>
      </c>
      <c r="F114" s="2">
        <v>1320</v>
      </c>
      <c r="G114" s="2">
        <f t="shared" si="9"/>
        <v>2334</v>
      </c>
      <c r="H114" s="2">
        <f t="shared" si="9"/>
        <v>42</v>
      </c>
      <c r="I114" s="126">
        <f t="shared" si="6"/>
        <v>1374.7259999999999</v>
      </c>
      <c r="J114" s="126">
        <f t="shared" si="7"/>
        <v>84.41999999999999</v>
      </c>
      <c r="K114" s="126">
        <f t="shared" si="8"/>
        <v>1459.146</v>
      </c>
      <c r="L114" s="151"/>
    </row>
    <row r="115" spans="1:12" ht="19.5" customHeight="1">
      <c r="A115" s="2">
        <v>111</v>
      </c>
      <c r="B115" s="2" t="s">
        <v>1448</v>
      </c>
      <c r="C115" s="2">
        <v>1837</v>
      </c>
      <c r="D115" s="2">
        <v>1392</v>
      </c>
      <c r="E115" s="2">
        <v>1899</v>
      </c>
      <c r="F115" s="2">
        <v>1395</v>
      </c>
      <c r="G115" s="2">
        <f t="shared" si="9"/>
        <v>62</v>
      </c>
      <c r="H115" s="2">
        <f t="shared" si="9"/>
        <v>3</v>
      </c>
      <c r="I115" s="126">
        <f t="shared" si="6"/>
        <v>36.518</v>
      </c>
      <c r="J115" s="126">
        <f t="shared" si="7"/>
        <v>6.029999999999999</v>
      </c>
      <c r="K115" s="126">
        <f t="shared" si="8"/>
        <v>42.548</v>
      </c>
      <c r="L115" s="151"/>
    </row>
    <row r="116" spans="1:12" ht="19.5" customHeight="1">
      <c r="A116" s="2">
        <v>112</v>
      </c>
      <c r="B116" s="2" t="s">
        <v>479</v>
      </c>
      <c r="C116" s="2">
        <v>2478</v>
      </c>
      <c r="D116" s="2">
        <v>1156</v>
      </c>
      <c r="E116" s="2">
        <v>3466</v>
      </c>
      <c r="F116" s="2">
        <v>1213</v>
      </c>
      <c r="G116" s="2">
        <f t="shared" si="9"/>
        <v>988</v>
      </c>
      <c r="H116" s="2">
        <f t="shared" si="9"/>
        <v>57</v>
      </c>
      <c r="I116" s="126">
        <f t="shared" si="6"/>
        <v>581.932</v>
      </c>
      <c r="J116" s="126">
        <f t="shared" si="7"/>
        <v>114.57</v>
      </c>
      <c r="K116" s="126">
        <f t="shared" si="8"/>
        <v>696.502</v>
      </c>
      <c r="L116" s="151"/>
    </row>
    <row r="117" spans="1:12" ht="19.5" customHeight="1">
      <c r="A117" s="2">
        <v>113</v>
      </c>
      <c r="B117" s="2" t="s">
        <v>480</v>
      </c>
      <c r="C117" s="2">
        <v>156</v>
      </c>
      <c r="D117" s="2">
        <v>1113</v>
      </c>
      <c r="E117" s="2">
        <v>1536</v>
      </c>
      <c r="F117" s="2">
        <v>1222</v>
      </c>
      <c r="G117" s="2">
        <f t="shared" si="9"/>
        <v>1380</v>
      </c>
      <c r="H117" s="2">
        <f t="shared" si="9"/>
        <v>109</v>
      </c>
      <c r="I117" s="126">
        <f t="shared" si="6"/>
        <v>812.8199999999999</v>
      </c>
      <c r="J117" s="126">
        <f t="shared" si="7"/>
        <v>219.08999999999997</v>
      </c>
      <c r="K117" s="126">
        <f t="shared" si="8"/>
        <v>1031.9099999999999</v>
      </c>
      <c r="L117" s="151"/>
    </row>
    <row r="118" spans="1:12" ht="19.5" customHeight="1">
      <c r="A118" s="2">
        <v>114</v>
      </c>
      <c r="B118" s="2" t="s">
        <v>481</v>
      </c>
      <c r="C118" s="2">
        <v>4811</v>
      </c>
      <c r="D118" s="2">
        <v>1834</v>
      </c>
      <c r="E118" s="2">
        <v>5714</v>
      </c>
      <c r="F118" s="2">
        <v>1920</v>
      </c>
      <c r="G118" s="2">
        <f t="shared" si="9"/>
        <v>903</v>
      </c>
      <c r="H118" s="2">
        <f t="shared" si="9"/>
        <v>86</v>
      </c>
      <c r="I118" s="126">
        <f t="shared" si="6"/>
        <v>531.867</v>
      </c>
      <c r="J118" s="126">
        <f t="shared" si="7"/>
        <v>172.85999999999999</v>
      </c>
      <c r="K118" s="126">
        <f t="shared" si="8"/>
        <v>704.727</v>
      </c>
      <c r="L118" s="151"/>
    </row>
    <row r="119" spans="1:12" ht="19.5" customHeight="1">
      <c r="A119" s="2">
        <v>115</v>
      </c>
      <c r="B119" s="2" t="s">
        <v>482</v>
      </c>
      <c r="C119" s="2">
        <v>2335</v>
      </c>
      <c r="D119" s="2">
        <v>1234</v>
      </c>
      <c r="E119" s="2">
        <v>4416</v>
      </c>
      <c r="F119" s="2">
        <v>1287</v>
      </c>
      <c r="G119" s="2">
        <f t="shared" si="9"/>
        <v>2081</v>
      </c>
      <c r="H119" s="2">
        <f t="shared" si="9"/>
        <v>53</v>
      </c>
      <c r="I119" s="126">
        <f t="shared" si="6"/>
        <v>1225.7089999999998</v>
      </c>
      <c r="J119" s="126">
        <f t="shared" si="7"/>
        <v>106.52999999999999</v>
      </c>
      <c r="K119" s="126">
        <f t="shared" si="8"/>
        <v>1332.2389999999998</v>
      </c>
      <c r="L119" s="151"/>
    </row>
    <row r="120" spans="1:12" ht="19.5" customHeight="1">
      <c r="A120" s="2">
        <v>116</v>
      </c>
      <c r="B120" s="2" t="s">
        <v>409</v>
      </c>
      <c r="C120" s="2">
        <v>1838</v>
      </c>
      <c r="D120" s="2">
        <v>1099</v>
      </c>
      <c r="E120" s="2">
        <v>2152</v>
      </c>
      <c r="F120" s="2">
        <v>1132</v>
      </c>
      <c r="G120" s="2">
        <f t="shared" si="9"/>
        <v>314</v>
      </c>
      <c r="H120" s="2">
        <f t="shared" si="9"/>
        <v>33</v>
      </c>
      <c r="I120" s="126">
        <f t="shared" si="6"/>
        <v>184.946</v>
      </c>
      <c r="J120" s="126">
        <f t="shared" si="7"/>
        <v>66.33</v>
      </c>
      <c r="K120" s="126">
        <f t="shared" si="8"/>
        <v>251.276</v>
      </c>
      <c r="L120" s="151"/>
    </row>
    <row r="121" spans="1:12" ht="19.5" customHeight="1">
      <c r="A121" s="2">
        <v>117</v>
      </c>
      <c r="B121" s="2" t="s">
        <v>483</v>
      </c>
      <c r="C121" s="2">
        <v>5624</v>
      </c>
      <c r="D121" s="2">
        <v>865</v>
      </c>
      <c r="E121" s="2">
        <v>6541</v>
      </c>
      <c r="F121" s="2">
        <v>905</v>
      </c>
      <c r="G121" s="2">
        <f t="shared" si="9"/>
        <v>917</v>
      </c>
      <c r="H121" s="2">
        <f t="shared" si="9"/>
        <v>40</v>
      </c>
      <c r="I121" s="126">
        <f t="shared" si="6"/>
        <v>540.1129999999999</v>
      </c>
      <c r="J121" s="126">
        <f t="shared" si="7"/>
        <v>80.39999999999999</v>
      </c>
      <c r="K121" s="126">
        <f t="shared" si="8"/>
        <v>620.5129999999999</v>
      </c>
      <c r="L121" s="151"/>
    </row>
    <row r="122" spans="1:12" ht="19.5" customHeight="1">
      <c r="A122" s="2">
        <v>118</v>
      </c>
      <c r="B122" s="2" t="s">
        <v>484</v>
      </c>
      <c r="C122" s="2">
        <v>276</v>
      </c>
      <c r="D122" s="2">
        <v>318</v>
      </c>
      <c r="E122" s="2">
        <v>606</v>
      </c>
      <c r="F122" s="2">
        <v>331</v>
      </c>
      <c r="G122" s="2">
        <f t="shared" si="9"/>
        <v>330</v>
      </c>
      <c r="H122" s="2">
        <f t="shared" si="9"/>
        <v>13</v>
      </c>
      <c r="I122" s="126">
        <f t="shared" si="6"/>
        <v>194.36999999999998</v>
      </c>
      <c r="J122" s="126">
        <f t="shared" si="7"/>
        <v>26.129999999999995</v>
      </c>
      <c r="K122" s="126">
        <f t="shared" si="8"/>
        <v>220.49999999999997</v>
      </c>
      <c r="L122" s="151"/>
    </row>
    <row r="123" spans="1:12" ht="19.5" customHeight="1">
      <c r="A123" s="2">
        <v>119</v>
      </c>
      <c r="B123" s="2" t="s">
        <v>485</v>
      </c>
      <c r="C123" s="2">
        <v>726</v>
      </c>
      <c r="D123" s="2">
        <v>558</v>
      </c>
      <c r="E123" s="2">
        <v>1772</v>
      </c>
      <c r="F123" s="2">
        <v>581</v>
      </c>
      <c r="G123" s="2">
        <f t="shared" si="9"/>
        <v>1046</v>
      </c>
      <c r="H123" s="2">
        <f t="shared" si="9"/>
        <v>23</v>
      </c>
      <c r="I123" s="126">
        <f t="shared" si="6"/>
        <v>616.0939999999999</v>
      </c>
      <c r="J123" s="126">
        <f t="shared" si="7"/>
        <v>46.23</v>
      </c>
      <c r="K123" s="126">
        <f t="shared" si="8"/>
        <v>662.324</v>
      </c>
      <c r="L123" s="151"/>
    </row>
    <row r="124" spans="1:12" ht="19.5" customHeight="1">
      <c r="A124" s="2">
        <v>120</v>
      </c>
      <c r="B124" s="2" t="s">
        <v>486</v>
      </c>
      <c r="C124" s="2" t="s">
        <v>1449</v>
      </c>
      <c r="D124" s="2" t="s">
        <v>1450</v>
      </c>
      <c r="E124" s="2" t="s">
        <v>1451</v>
      </c>
      <c r="F124" s="2" t="s">
        <v>1452</v>
      </c>
      <c r="G124" s="2">
        <v>1514</v>
      </c>
      <c r="H124" s="2">
        <v>93</v>
      </c>
      <c r="I124" s="126">
        <f t="shared" si="6"/>
        <v>891.746</v>
      </c>
      <c r="J124" s="126">
        <f t="shared" si="7"/>
        <v>186.92999999999998</v>
      </c>
      <c r="K124" s="126">
        <f>I124+J124</f>
        <v>1078.676</v>
      </c>
      <c r="L124" s="151"/>
    </row>
    <row r="125" spans="1:12" ht="19.5" customHeight="1">
      <c r="A125" s="2">
        <v>121</v>
      </c>
      <c r="B125" s="2" t="s">
        <v>487</v>
      </c>
      <c r="C125" s="2">
        <v>346</v>
      </c>
      <c r="D125" s="2">
        <v>1338</v>
      </c>
      <c r="E125" s="2">
        <v>1808</v>
      </c>
      <c r="F125" s="2">
        <v>1394</v>
      </c>
      <c r="G125" s="2">
        <f t="shared" si="9"/>
        <v>1462</v>
      </c>
      <c r="H125" s="2">
        <f t="shared" si="9"/>
        <v>56</v>
      </c>
      <c r="I125" s="126">
        <f t="shared" si="6"/>
        <v>861.1179999999999</v>
      </c>
      <c r="J125" s="126">
        <f t="shared" si="7"/>
        <v>112.55999999999999</v>
      </c>
      <c r="K125" s="126">
        <f t="shared" si="8"/>
        <v>973.6779999999999</v>
      </c>
      <c r="L125" s="151"/>
    </row>
    <row r="126" spans="1:12" ht="19.5" customHeight="1">
      <c r="A126" s="2">
        <v>122</v>
      </c>
      <c r="B126" s="2" t="s">
        <v>488</v>
      </c>
      <c r="C126" s="2">
        <v>756</v>
      </c>
      <c r="D126" s="2">
        <v>628</v>
      </c>
      <c r="E126" s="2">
        <v>1414</v>
      </c>
      <c r="F126" s="2">
        <v>669</v>
      </c>
      <c r="G126" s="2">
        <f t="shared" si="9"/>
        <v>658</v>
      </c>
      <c r="H126" s="2">
        <f t="shared" si="9"/>
        <v>41</v>
      </c>
      <c r="I126" s="126">
        <f t="shared" si="6"/>
        <v>387.56199999999995</v>
      </c>
      <c r="J126" s="126">
        <f t="shared" si="7"/>
        <v>82.41</v>
      </c>
      <c r="K126" s="126">
        <f t="shared" si="8"/>
        <v>469.972</v>
      </c>
      <c r="L126" s="151"/>
    </row>
    <row r="127" spans="1:12" ht="19.5" customHeight="1">
      <c r="A127" s="2">
        <v>123</v>
      </c>
      <c r="B127" s="2" t="s">
        <v>1453</v>
      </c>
      <c r="C127" s="2">
        <v>3451</v>
      </c>
      <c r="D127" s="2">
        <v>1485</v>
      </c>
      <c r="E127" s="2">
        <v>5163</v>
      </c>
      <c r="F127" s="2">
        <v>1537</v>
      </c>
      <c r="G127" s="2">
        <f t="shared" si="9"/>
        <v>1712</v>
      </c>
      <c r="H127" s="2">
        <f t="shared" si="9"/>
        <v>52</v>
      </c>
      <c r="I127" s="126">
        <f t="shared" si="6"/>
        <v>1008.3679999999999</v>
      </c>
      <c r="J127" s="126">
        <f t="shared" si="7"/>
        <v>104.51999999999998</v>
      </c>
      <c r="K127" s="126">
        <f t="shared" si="8"/>
        <v>1112.888</v>
      </c>
      <c r="L127" s="151"/>
    </row>
    <row r="128" spans="1:12" ht="19.5" customHeight="1">
      <c r="A128" s="2">
        <v>124</v>
      </c>
      <c r="B128" s="2" t="s">
        <v>1454</v>
      </c>
      <c r="C128" s="2">
        <v>2236</v>
      </c>
      <c r="D128" s="2">
        <v>1118</v>
      </c>
      <c r="E128" s="2">
        <v>3334</v>
      </c>
      <c r="F128" s="2">
        <v>1181</v>
      </c>
      <c r="G128" s="2">
        <f t="shared" si="9"/>
        <v>1098</v>
      </c>
      <c r="H128" s="2">
        <f t="shared" si="9"/>
        <v>63</v>
      </c>
      <c r="I128" s="126">
        <f t="shared" si="6"/>
        <v>646.722</v>
      </c>
      <c r="J128" s="126">
        <f t="shared" si="7"/>
        <v>126.62999999999998</v>
      </c>
      <c r="K128" s="126">
        <f t="shared" si="8"/>
        <v>773.352</v>
      </c>
      <c r="L128" s="151"/>
    </row>
    <row r="129" spans="1:12" ht="19.5" customHeight="1">
      <c r="A129" s="2">
        <v>125</v>
      </c>
      <c r="B129" s="2" t="s">
        <v>1455</v>
      </c>
      <c r="C129" s="2">
        <v>7715</v>
      </c>
      <c r="D129" s="2">
        <v>582</v>
      </c>
      <c r="E129" s="2">
        <v>8337</v>
      </c>
      <c r="F129" s="2">
        <v>595</v>
      </c>
      <c r="G129" s="2">
        <f t="shared" si="9"/>
        <v>622</v>
      </c>
      <c r="H129" s="2">
        <f t="shared" si="9"/>
        <v>13</v>
      </c>
      <c r="I129" s="126">
        <f t="shared" si="6"/>
        <v>366.358</v>
      </c>
      <c r="J129" s="126">
        <f t="shared" si="7"/>
        <v>26.129999999999995</v>
      </c>
      <c r="K129" s="126">
        <f t="shared" si="8"/>
        <v>392.488</v>
      </c>
      <c r="L129" s="151"/>
    </row>
    <row r="130" spans="1:12" ht="19.5" customHeight="1">
      <c r="A130" s="2">
        <v>126</v>
      </c>
      <c r="B130" s="2" t="s">
        <v>1456</v>
      </c>
      <c r="C130" s="2">
        <v>1018</v>
      </c>
      <c r="D130" s="2">
        <v>1200</v>
      </c>
      <c r="E130" s="2">
        <v>2236</v>
      </c>
      <c r="F130" s="2">
        <v>1241</v>
      </c>
      <c r="G130" s="2">
        <f t="shared" si="9"/>
        <v>1218</v>
      </c>
      <c r="H130" s="2">
        <f t="shared" si="9"/>
        <v>41</v>
      </c>
      <c r="I130" s="126">
        <f t="shared" si="6"/>
        <v>717.4019999999999</v>
      </c>
      <c r="J130" s="126">
        <f t="shared" si="7"/>
        <v>82.41</v>
      </c>
      <c r="K130" s="126">
        <f t="shared" si="8"/>
        <v>799.8119999999999</v>
      </c>
      <c r="L130" s="152"/>
    </row>
    <row r="131" spans="1:12" ht="19.5" customHeight="1">
      <c r="A131" s="2">
        <v>127</v>
      </c>
      <c r="B131" s="2" t="s">
        <v>1457</v>
      </c>
      <c r="C131" s="2">
        <v>2504</v>
      </c>
      <c r="D131" s="2">
        <v>969</v>
      </c>
      <c r="E131" s="2">
        <v>3839</v>
      </c>
      <c r="F131" s="2">
        <v>1014</v>
      </c>
      <c r="G131" s="2">
        <f t="shared" si="9"/>
        <v>1335</v>
      </c>
      <c r="H131" s="2">
        <f t="shared" si="9"/>
        <v>45</v>
      </c>
      <c r="I131" s="126">
        <f t="shared" si="6"/>
        <v>786.3149999999999</v>
      </c>
      <c r="J131" s="126">
        <f t="shared" si="7"/>
        <v>90.44999999999999</v>
      </c>
      <c r="K131" s="126">
        <f t="shared" si="8"/>
        <v>876.7649999999999</v>
      </c>
      <c r="L131" s="151" t="s">
        <v>1300</v>
      </c>
    </row>
    <row r="132" spans="1:12" ht="19.5" customHeight="1">
      <c r="A132" s="2">
        <v>128</v>
      </c>
      <c r="B132" s="2" t="s">
        <v>1458</v>
      </c>
      <c r="C132" s="2">
        <v>2377</v>
      </c>
      <c r="D132" s="2">
        <v>446</v>
      </c>
      <c r="E132" s="2">
        <v>2377</v>
      </c>
      <c r="F132" s="2">
        <v>446</v>
      </c>
      <c r="G132" s="2">
        <f t="shared" si="9"/>
        <v>0</v>
      </c>
      <c r="H132" s="2">
        <f t="shared" si="9"/>
        <v>0</v>
      </c>
      <c r="I132" s="126">
        <f t="shared" si="6"/>
        <v>0</v>
      </c>
      <c r="J132" s="126">
        <f t="shared" si="7"/>
        <v>0</v>
      </c>
      <c r="K132" s="126">
        <f t="shared" si="8"/>
        <v>0</v>
      </c>
      <c r="L132" s="151"/>
    </row>
    <row r="133" spans="1:12" ht="19.5" customHeight="1">
      <c r="A133" s="2">
        <v>129</v>
      </c>
      <c r="B133" s="2" t="s">
        <v>1459</v>
      </c>
      <c r="C133" s="2" t="s">
        <v>1460</v>
      </c>
      <c r="D133" s="2" t="s">
        <v>1461</v>
      </c>
      <c r="E133" s="2" t="s">
        <v>1462</v>
      </c>
      <c r="F133" s="2" t="s">
        <v>1463</v>
      </c>
      <c r="G133" s="2">
        <v>955</v>
      </c>
      <c r="H133" s="2">
        <v>49</v>
      </c>
      <c r="I133" s="126">
        <f t="shared" si="6"/>
        <v>562.495</v>
      </c>
      <c r="J133" s="126">
        <f t="shared" si="7"/>
        <v>98.49</v>
      </c>
      <c r="K133" s="126">
        <f>I133+J133</f>
        <v>660.985</v>
      </c>
      <c r="L133" s="151"/>
    </row>
    <row r="134" spans="1:12" ht="19.5" customHeight="1">
      <c r="A134" s="2">
        <v>130</v>
      </c>
      <c r="B134" s="2" t="s">
        <v>1464</v>
      </c>
      <c r="C134" s="2">
        <v>1642</v>
      </c>
      <c r="D134" s="2">
        <v>830</v>
      </c>
      <c r="E134" s="2">
        <v>2690</v>
      </c>
      <c r="F134" s="2">
        <v>930</v>
      </c>
      <c r="G134" s="2">
        <f t="shared" si="9"/>
        <v>1048</v>
      </c>
      <c r="H134" s="2">
        <f t="shared" si="9"/>
        <v>100</v>
      </c>
      <c r="I134" s="126">
        <f aca="true" t="shared" si="10" ref="I134:I185">G134*0.589</f>
        <v>617.2719999999999</v>
      </c>
      <c r="J134" s="126">
        <f aca="true" t="shared" si="11" ref="J134:J185">H134*2.01</f>
        <v>200.99999999999997</v>
      </c>
      <c r="K134" s="126">
        <f t="shared" si="8"/>
        <v>818.2719999999999</v>
      </c>
      <c r="L134" s="151"/>
    </row>
    <row r="135" spans="1:12" ht="19.5" customHeight="1">
      <c r="A135" s="2">
        <v>131</v>
      </c>
      <c r="B135" s="2" t="s">
        <v>1465</v>
      </c>
      <c r="C135" s="2">
        <v>5171</v>
      </c>
      <c r="D135" s="2">
        <v>1689</v>
      </c>
      <c r="E135" s="2">
        <v>6584</v>
      </c>
      <c r="F135" s="2">
        <v>1770</v>
      </c>
      <c r="G135" s="2">
        <f t="shared" si="9"/>
        <v>1413</v>
      </c>
      <c r="H135" s="2">
        <f t="shared" si="9"/>
        <v>81</v>
      </c>
      <c r="I135" s="126">
        <f t="shared" si="10"/>
        <v>832.257</v>
      </c>
      <c r="J135" s="126">
        <f t="shared" si="11"/>
        <v>162.80999999999997</v>
      </c>
      <c r="K135" s="126">
        <f t="shared" si="8"/>
        <v>995.0669999999999</v>
      </c>
      <c r="L135" s="151"/>
    </row>
    <row r="136" spans="1:12" ht="19.5" customHeight="1">
      <c r="A136" s="2">
        <v>132</v>
      </c>
      <c r="B136" s="2" t="s">
        <v>1466</v>
      </c>
      <c r="C136" s="2">
        <v>6638</v>
      </c>
      <c r="D136" s="2">
        <v>1117</v>
      </c>
      <c r="E136" s="2">
        <v>7216</v>
      </c>
      <c r="F136" s="2">
        <v>1165</v>
      </c>
      <c r="G136" s="2">
        <f t="shared" si="9"/>
        <v>578</v>
      </c>
      <c r="H136" s="2">
        <f t="shared" si="9"/>
        <v>48</v>
      </c>
      <c r="I136" s="126">
        <f t="shared" si="10"/>
        <v>340.442</v>
      </c>
      <c r="J136" s="126">
        <f t="shared" si="11"/>
        <v>96.47999999999999</v>
      </c>
      <c r="K136" s="126">
        <f aca="true" t="shared" si="12" ref="K136:K185">I136+J136</f>
        <v>436.922</v>
      </c>
      <c r="L136" s="151"/>
    </row>
    <row r="137" spans="1:12" ht="19.5" customHeight="1">
      <c r="A137" s="2">
        <v>133</v>
      </c>
      <c r="B137" s="2" t="s">
        <v>1467</v>
      </c>
      <c r="C137" s="2">
        <v>5884</v>
      </c>
      <c r="D137" s="2">
        <v>1559</v>
      </c>
      <c r="E137" s="2">
        <v>6971</v>
      </c>
      <c r="F137" s="2">
        <v>1600</v>
      </c>
      <c r="G137" s="2">
        <f t="shared" si="9"/>
        <v>1087</v>
      </c>
      <c r="H137" s="2">
        <f t="shared" si="9"/>
        <v>41</v>
      </c>
      <c r="I137" s="126">
        <f t="shared" si="10"/>
        <v>640.2429999999999</v>
      </c>
      <c r="J137" s="126">
        <f t="shared" si="11"/>
        <v>82.41</v>
      </c>
      <c r="K137" s="126">
        <f t="shared" si="12"/>
        <v>722.6529999999999</v>
      </c>
      <c r="L137" s="151"/>
    </row>
    <row r="138" spans="1:12" ht="19.5" customHeight="1">
      <c r="A138" s="2">
        <v>134</v>
      </c>
      <c r="B138" s="2" t="s">
        <v>1468</v>
      </c>
      <c r="C138" s="2">
        <v>5818</v>
      </c>
      <c r="D138" s="2">
        <v>592</v>
      </c>
      <c r="E138" s="2">
        <v>7135</v>
      </c>
      <c r="F138" s="2">
        <v>627</v>
      </c>
      <c r="G138" s="2">
        <f t="shared" si="9"/>
        <v>1317</v>
      </c>
      <c r="H138" s="2">
        <f t="shared" si="9"/>
        <v>35</v>
      </c>
      <c r="I138" s="126">
        <f t="shared" si="10"/>
        <v>775.713</v>
      </c>
      <c r="J138" s="126">
        <f t="shared" si="11"/>
        <v>70.35</v>
      </c>
      <c r="K138" s="126">
        <f t="shared" si="12"/>
        <v>846.063</v>
      </c>
      <c r="L138" s="151"/>
    </row>
    <row r="139" spans="1:12" ht="19.5" customHeight="1">
      <c r="A139" s="2">
        <v>135</v>
      </c>
      <c r="B139" s="2" t="s">
        <v>1469</v>
      </c>
      <c r="C139" s="2">
        <v>4692</v>
      </c>
      <c r="D139" s="2">
        <v>1337</v>
      </c>
      <c r="E139" s="2">
        <v>5797</v>
      </c>
      <c r="F139" s="2">
        <v>1386</v>
      </c>
      <c r="G139" s="2">
        <f t="shared" si="9"/>
        <v>1105</v>
      </c>
      <c r="H139" s="2">
        <f t="shared" si="9"/>
        <v>49</v>
      </c>
      <c r="I139" s="126">
        <f t="shared" si="10"/>
        <v>650.8449999999999</v>
      </c>
      <c r="J139" s="126">
        <f t="shared" si="11"/>
        <v>98.49</v>
      </c>
      <c r="K139" s="126">
        <f t="shared" si="12"/>
        <v>749.3349999999999</v>
      </c>
      <c r="L139" s="151"/>
    </row>
    <row r="140" spans="1:12" ht="19.5" customHeight="1">
      <c r="A140" s="2">
        <v>136</v>
      </c>
      <c r="B140" s="2" t="s">
        <v>1470</v>
      </c>
      <c r="C140" s="2">
        <v>520</v>
      </c>
      <c r="D140" s="2">
        <v>541</v>
      </c>
      <c r="E140" s="2">
        <v>840</v>
      </c>
      <c r="F140" s="2">
        <v>550</v>
      </c>
      <c r="G140" s="2">
        <f t="shared" si="9"/>
        <v>320</v>
      </c>
      <c r="H140" s="2">
        <f t="shared" si="9"/>
        <v>9</v>
      </c>
      <c r="I140" s="126">
        <f t="shared" si="10"/>
        <v>188.48</v>
      </c>
      <c r="J140" s="126">
        <f t="shared" si="11"/>
        <v>18.089999999999996</v>
      </c>
      <c r="K140" s="126">
        <f t="shared" si="12"/>
        <v>206.57</v>
      </c>
      <c r="L140" s="151"/>
    </row>
    <row r="141" spans="1:12" ht="19.5" customHeight="1">
      <c r="A141" s="2">
        <v>137</v>
      </c>
      <c r="B141" s="2" t="s">
        <v>1471</v>
      </c>
      <c r="C141" s="2">
        <v>2009</v>
      </c>
      <c r="D141" s="2">
        <v>1563</v>
      </c>
      <c r="E141" s="2">
        <v>2985</v>
      </c>
      <c r="F141" s="2">
        <v>1591</v>
      </c>
      <c r="G141" s="2">
        <f t="shared" si="9"/>
        <v>976</v>
      </c>
      <c r="H141" s="2">
        <f t="shared" si="9"/>
        <v>28</v>
      </c>
      <c r="I141" s="126">
        <f t="shared" si="10"/>
        <v>574.8639999999999</v>
      </c>
      <c r="J141" s="126">
        <f t="shared" si="11"/>
        <v>56.279999999999994</v>
      </c>
      <c r="K141" s="126">
        <f t="shared" si="12"/>
        <v>631.1439999999999</v>
      </c>
      <c r="L141" s="151"/>
    </row>
    <row r="142" spans="1:12" ht="19.5" customHeight="1">
      <c r="A142" s="2">
        <v>138</v>
      </c>
      <c r="B142" s="2" t="s">
        <v>1472</v>
      </c>
      <c r="C142" s="2">
        <v>5058</v>
      </c>
      <c r="D142" s="2">
        <v>1149</v>
      </c>
      <c r="E142" s="2">
        <v>6759</v>
      </c>
      <c r="F142" s="2">
        <v>1237</v>
      </c>
      <c r="G142" s="2">
        <f t="shared" si="9"/>
        <v>1701</v>
      </c>
      <c r="H142" s="2">
        <f t="shared" si="9"/>
        <v>88</v>
      </c>
      <c r="I142" s="126">
        <f t="shared" si="10"/>
        <v>1001.8889999999999</v>
      </c>
      <c r="J142" s="126">
        <f t="shared" si="11"/>
        <v>176.88</v>
      </c>
      <c r="K142" s="126">
        <f t="shared" si="12"/>
        <v>1178.7689999999998</v>
      </c>
      <c r="L142" s="151"/>
    </row>
    <row r="143" spans="1:12" ht="19.5" customHeight="1">
      <c r="A143" s="2">
        <v>139</v>
      </c>
      <c r="B143" s="2" t="s">
        <v>1473</v>
      </c>
      <c r="C143" s="2">
        <v>1636</v>
      </c>
      <c r="D143" s="2">
        <v>1708</v>
      </c>
      <c r="E143" s="2">
        <v>2247</v>
      </c>
      <c r="F143" s="2">
        <v>1778</v>
      </c>
      <c r="G143" s="2">
        <f t="shared" si="9"/>
        <v>611</v>
      </c>
      <c r="H143" s="2">
        <f t="shared" si="9"/>
        <v>70</v>
      </c>
      <c r="I143" s="126">
        <f t="shared" si="10"/>
        <v>359.87899999999996</v>
      </c>
      <c r="J143" s="126">
        <f t="shared" si="11"/>
        <v>140.7</v>
      </c>
      <c r="K143" s="126">
        <f t="shared" si="12"/>
        <v>500.57899999999995</v>
      </c>
      <c r="L143" s="151"/>
    </row>
    <row r="144" spans="1:12" ht="19.5" customHeight="1">
      <c r="A144" s="2">
        <v>140</v>
      </c>
      <c r="B144" s="2" t="s">
        <v>1474</v>
      </c>
      <c r="C144" s="2">
        <v>6585</v>
      </c>
      <c r="D144" s="2">
        <v>1081</v>
      </c>
      <c r="E144" s="2">
        <v>7890</v>
      </c>
      <c r="F144" s="2">
        <v>1151</v>
      </c>
      <c r="G144" s="2">
        <f t="shared" si="9"/>
        <v>1305</v>
      </c>
      <c r="H144" s="2">
        <f t="shared" si="9"/>
        <v>70</v>
      </c>
      <c r="I144" s="126">
        <f t="shared" si="10"/>
        <v>768.645</v>
      </c>
      <c r="J144" s="126">
        <f t="shared" si="11"/>
        <v>140.7</v>
      </c>
      <c r="K144" s="126">
        <f t="shared" si="12"/>
        <v>909.345</v>
      </c>
      <c r="L144" s="151"/>
    </row>
    <row r="145" spans="1:12" ht="19.5" customHeight="1">
      <c r="A145" s="2">
        <v>141</v>
      </c>
      <c r="B145" s="2" t="s">
        <v>1475</v>
      </c>
      <c r="C145" s="2">
        <v>3919</v>
      </c>
      <c r="D145" s="2">
        <v>1073</v>
      </c>
      <c r="E145" s="2">
        <v>4541</v>
      </c>
      <c r="F145" s="2">
        <v>1101</v>
      </c>
      <c r="G145" s="2">
        <f t="shared" si="9"/>
        <v>622</v>
      </c>
      <c r="H145" s="2">
        <f t="shared" si="9"/>
        <v>28</v>
      </c>
      <c r="I145" s="126">
        <f t="shared" si="10"/>
        <v>366.358</v>
      </c>
      <c r="J145" s="126">
        <f t="shared" si="11"/>
        <v>56.279999999999994</v>
      </c>
      <c r="K145" s="126">
        <f t="shared" si="12"/>
        <v>422.638</v>
      </c>
      <c r="L145" s="151"/>
    </row>
    <row r="146" spans="1:12" ht="19.5" customHeight="1">
      <c r="A146" s="2">
        <v>142</v>
      </c>
      <c r="B146" s="2" t="s">
        <v>1476</v>
      </c>
      <c r="C146" s="2">
        <v>6274</v>
      </c>
      <c r="D146" s="2">
        <v>636</v>
      </c>
      <c r="E146" s="2">
        <v>7782</v>
      </c>
      <c r="F146" s="2">
        <v>703</v>
      </c>
      <c r="G146" s="2">
        <f t="shared" si="9"/>
        <v>1508</v>
      </c>
      <c r="H146" s="2">
        <f t="shared" si="9"/>
        <v>67</v>
      </c>
      <c r="I146" s="126">
        <f t="shared" si="10"/>
        <v>888.212</v>
      </c>
      <c r="J146" s="126">
        <f t="shared" si="11"/>
        <v>134.67</v>
      </c>
      <c r="K146" s="126">
        <f t="shared" si="12"/>
        <v>1022.882</v>
      </c>
      <c r="L146" s="151"/>
    </row>
    <row r="147" spans="1:12" ht="19.5" customHeight="1">
      <c r="A147" s="2">
        <v>143</v>
      </c>
      <c r="B147" s="2" t="s">
        <v>1477</v>
      </c>
      <c r="C147" s="2">
        <v>5173</v>
      </c>
      <c r="D147" s="2">
        <v>1004</v>
      </c>
      <c r="E147" s="2">
        <v>5393</v>
      </c>
      <c r="F147" s="2">
        <v>1037</v>
      </c>
      <c r="G147" s="2">
        <f t="shared" si="9"/>
        <v>220</v>
      </c>
      <c r="H147" s="2">
        <f t="shared" si="9"/>
        <v>33</v>
      </c>
      <c r="I147" s="126">
        <f t="shared" si="10"/>
        <v>129.57999999999998</v>
      </c>
      <c r="J147" s="126">
        <f t="shared" si="11"/>
        <v>66.33</v>
      </c>
      <c r="K147" s="126">
        <f t="shared" si="12"/>
        <v>195.90999999999997</v>
      </c>
      <c r="L147" s="151"/>
    </row>
    <row r="148" spans="1:12" ht="19.5" customHeight="1">
      <c r="A148" s="2">
        <v>144</v>
      </c>
      <c r="B148" s="2" t="s">
        <v>1478</v>
      </c>
      <c r="C148" s="2">
        <v>9549</v>
      </c>
      <c r="D148" s="2">
        <v>888</v>
      </c>
      <c r="E148" s="2">
        <v>419</v>
      </c>
      <c r="F148" s="2">
        <v>944</v>
      </c>
      <c r="G148" s="2">
        <v>870</v>
      </c>
      <c r="H148" s="2">
        <f>F148-D148</f>
        <v>56</v>
      </c>
      <c r="I148" s="126">
        <f t="shared" si="10"/>
        <v>512.43</v>
      </c>
      <c r="J148" s="126">
        <f t="shared" si="11"/>
        <v>112.55999999999999</v>
      </c>
      <c r="K148" s="126">
        <f>I148+J148</f>
        <v>624.9899999999999</v>
      </c>
      <c r="L148" s="151"/>
    </row>
    <row r="149" spans="1:12" ht="19.5" customHeight="1">
      <c r="A149" s="2">
        <v>145</v>
      </c>
      <c r="B149" s="2" t="s">
        <v>1479</v>
      </c>
      <c r="C149" s="2">
        <v>181</v>
      </c>
      <c r="D149" s="2">
        <v>1031</v>
      </c>
      <c r="E149" s="2">
        <v>804</v>
      </c>
      <c r="F149" s="2">
        <v>1067</v>
      </c>
      <c r="G149" s="2">
        <f t="shared" si="9"/>
        <v>623</v>
      </c>
      <c r="H149" s="2">
        <f t="shared" si="9"/>
        <v>36</v>
      </c>
      <c r="I149" s="126">
        <f t="shared" si="10"/>
        <v>366.947</v>
      </c>
      <c r="J149" s="126">
        <f t="shared" si="11"/>
        <v>72.35999999999999</v>
      </c>
      <c r="K149" s="126">
        <f t="shared" si="12"/>
        <v>439.307</v>
      </c>
      <c r="L149" s="150" t="s">
        <v>1300</v>
      </c>
    </row>
    <row r="150" spans="1:12" ht="19.5" customHeight="1">
      <c r="A150" s="2">
        <v>146</v>
      </c>
      <c r="B150" s="2" t="s">
        <v>1480</v>
      </c>
      <c r="C150" s="2">
        <v>2899</v>
      </c>
      <c r="D150" s="2">
        <v>1336</v>
      </c>
      <c r="E150" s="2">
        <v>3906</v>
      </c>
      <c r="F150" s="2">
        <v>1397</v>
      </c>
      <c r="G150" s="2">
        <f t="shared" si="9"/>
        <v>1007</v>
      </c>
      <c r="H150" s="2">
        <f t="shared" si="9"/>
        <v>61</v>
      </c>
      <c r="I150" s="126">
        <f t="shared" si="10"/>
        <v>593.1229999999999</v>
      </c>
      <c r="J150" s="126">
        <f t="shared" si="11"/>
        <v>122.60999999999999</v>
      </c>
      <c r="K150" s="126">
        <f t="shared" si="12"/>
        <v>715.733</v>
      </c>
      <c r="L150" s="151"/>
    </row>
    <row r="151" spans="1:12" ht="19.5" customHeight="1">
      <c r="A151" s="2">
        <v>147</v>
      </c>
      <c r="B151" s="2" t="s">
        <v>1481</v>
      </c>
      <c r="C151" s="2">
        <v>369</v>
      </c>
      <c r="D151" s="2">
        <v>568</v>
      </c>
      <c r="E151" s="2">
        <v>1570</v>
      </c>
      <c r="F151" s="2">
        <v>618</v>
      </c>
      <c r="G151" s="2">
        <f t="shared" si="9"/>
        <v>1201</v>
      </c>
      <c r="H151" s="2">
        <f t="shared" si="9"/>
        <v>50</v>
      </c>
      <c r="I151" s="126">
        <f t="shared" si="10"/>
        <v>707.389</v>
      </c>
      <c r="J151" s="126">
        <f t="shared" si="11"/>
        <v>100.49999999999999</v>
      </c>
      <c r="K151" s="126">
        <f t="shared" si="12"/>
        <v>807.889</v>
      </c>
      <c r="L151" s="151"/>
    </row>
    <row r="152" spans="1:12" ht="19.5" customHeight="1">
      <c r="A152" s="2">
        <v>148</v>
      </c>
      <c r="B152" s="2" t="s">
        <v>1482</v>
      </c>
      <c r="C152" s="2">
        <v>7805</v>
      </c>
      <c r="D152" s="2">
        <v>831</v>
      </c>
      <c r="E152" s="2">
        <v>8514</v>
      </c>
      <c r="F152" s="2">
        <v>844</v>
      </c>
      <c r="G152" s="2">
        <f t="shared" si="9"/>
        <v>709</v>
      </c>
      <c r="H152" s="2">
        <f t="shared" si="9"/>
        <v>13</v>
      </c>
      <c r="I152" s="126">
        <f t="shared" si="10"/>
        <v>417.601</v>
      </c>
      <c r="J152" s="126">
        <f t="shared" si="11"/>
        <v>26.129999999999995</v>
      </c>
      <c r="K152" s="126">
        <f t="shared" si="12"/>
        <v>443.731</v>
      </c>
      <c r="L152" s="151"/>
    </row>
    <row r="153" spans="1:12" ht="19.5" customHeight="1">
      <c r="A153" s="2">
        <v>149</v>
      </c>
      <c r="B153" s="2" t="s">
        <v>1483</v>
      </c>
      <c r="C153" s="2">
        <v>3878</v>
      </c>
      <c r="D153" s="2">
        <v>911</v>
      </c>
      <c r="E153" s="2">
        <v>4907</v>
      </c>
      <c r="F153" s="2">
        <v>952</v>
      </c>
      <c r="G153" s="2">
        <f t="shared" si="9"/>
        <v>1029</v>
      </c>
      <c r="H153" s="2">
        <f t="shared" si="9"/>
        <v>41</v>
      </c>
      <c r="I153" s="126">
        <f t="shared" si="10"/>
        <v>606.081</v>
      </c>
      <c r="J153" s="126">
        <f t="shared" si="11"/>
        <v>82.41</v>
      </c>
      <c r="K153" s="126">
        <f t="shared" si="12"/>
        <v>688.491</v>
      </c>
      <c r="L153" s="151"/>
    </row>
    <row r="154" spans="1:12" ht="19.5" customHeight="1">
      <c r="A154" s="2">
        <v>150</v>
      </c>
      <c r="B154" s="2" t="s">
        <v>1484</v>
      </c>
      <c r="C154" s="2">
        <v>5061</v>
      </c>
      <c r="D154" s="2">
        <v>831</v>
      </c>
      <c r="E154" s="2">
        <v>6046</v>
      </c>
      <c r="F154" s="2">
        <v>866</v>
      </c>
      <c r="G154" s="2">
        <f t="shared" si="9"/>
        <v>985</v>
      </c>
      <c r="H154" s="2">
        <f t="shared" si="9"/>
        <v>35</v>
      </c>
      <c r="I154" s="126">
        <f t="shared" si="10"/>
        <v>580.165</v>
      </c>
      <c r="J154" s="126">
        <f t="shared" si="11"/>
        <v>70.35</v>
      </c>
      <c r="K154" s="126">
        <f t="shared" si="12"/>
        <v>650.515</v>
      </c>
      <c r="L154" s="151"/>
    </row>
    <row r="155" spans="1:12" ht="19.5" customHeight="1">
      <c r="A155" s="2">
        <v>151</v>
      </c>
      <c r="B155" s="2" t="s">
        <v>1485</v>
      </c>
      <c r="C155" s="2">
        <v>2</v>
      </c>
      <c r="D155" s="2">
        <v>95</v>
      </c>
      <c r="E155" s="2">
        <v>3</v>
      </c>
      <c r="F155" s="2">
        <v>95</v>
      </c>
      <c r="G155" s="2">
        <f t="shared" si="9"/>
        <v>1</v>
      </c>
      <c r="H155" s="2">
        <f t="shared" si="9"/>
        <v>0</v>
      </c>
      <c r="I155" s="126">
        <f t="shared" si="10"/>
        <v>0.589</v>
      </c>
      <c r="J155" s="126">
        <f t="shared" si="11"/>
        <v>0</v>
      </c>
      <c r="K155" s="126">
        <f t="shared" si="12"/>
        <v>0.589</v>
      </c>
      <c r="L155" s="151"/>
    </row>
    <row r="156" spans="1:12" ht="19.5" customHeight="1">
      <c r="A156" s="2">
        <v>152</v>
      </c>
      <c r="B156" s="2" t="s">
        <v>1486</v>
      </c>
      <c r="C156" s="2">
        <v>9038</v>
      </c>
      <c r="D156" s="2">
        <v>1296</v>
      </c>
      <c r="E156" s="2">
        <v>9777</v>
      </c>
      <c r="F156" s="2">
        <v>1375</v>
      </c>
      <c r="G156" s="2">
        <f t="shared" si="9"/>
        <v>739</v>
      </c>
      <c r="H156" s="2">
        <f t="shared" si="9"/>
        <v>79</v>
      </c>
      <c r="I156" s="126">
        <f t="shared" si="10"/>
        <v>435.27099999999996</v>
      </c>
      <c r="J156" s="126">
        <f t="shared" si="11"/>
        <v>158.79</v>
      </c>
      <c r="K156" s="126">
        <f t="shared" si="12"/>
        <v>594.0609999999999</v>
      </c>
      <c r="L156" s="151"/>
    </row>
    <row r="157" spans="1:12" ht="19.5" customHeight="1">
      <c r="A157" s="2">
        <v>153</v>
      </c>
      <c r="B157" s="2" t="s">
        <v>1487</v>
      </c>
      <c r="C157" s="2">
        <v>346</v>
      </c>
      <c r="D157" s="2">
        <v>145</v>
      </c>
      <c r="E157" s="2">
        <v>346</v>
      </c>
      <c r="F157" s="2">
        <v>150</v>
      </c>
      <c r="G157" s="2">
        <f t="shared" si="9"/>
        <v>0</v>
      </c>
      <c r="H157" s="2">
        <f t="shared" si="9"/>
        <v>5</v>
      </c>
      <c r="I157" s="126">
        <f t="shared" si="10"/>
        <v>0</v>
      </c>
      <c r="J157" s="126">
        <f t="shared" si="11"/>
        <v>10.049999999999999</v>
      </c>
      <c r="K157" s="126">
        <f t="shared" si="12"/>
        <v>10.049999999999999</v>
      </c>
      <c r="L157" s="151"/>
    </row>
    <row r="158" spans="1:12" ht="19.5" customHeight="1">
      <c r="A158" s="2">
        <v>154</v>
      </c>
      <c r="B158" s="2" t="s">
        <v>1488</v>
      </c>
      <c r="C158" s="2">
        <v>0</v>
      </c>
      <c r="D158" s="2">
        <v>0</v>
      </c>
      <c r="E158" s="2">
        <v>0</v>
      </c>
      <c r="F158" s="2">
        <v>0</v>
      </c>
      <c r="G158" s="2">
        <f t="shared" si="9"/>
        <v>0</v>
      </c>
      <c r="H158" s="2">
        <f t="shared" si="9"/>
        <v>0</v>
      </c>
      <c r="I158" s="126">
        <f t="shared" si="10"/>
        <v>0</v>
      </c>
      <c r="J158" s="126">
        <f t="shared" si="11"/>
        <v>0</v>
      </c>
      <c r="K158" s="126">
        <f t="shared" si="12"/>
        <v>0</v>
      </c>
      <c r="L158" s="151"/>
    </row>
    <row r="159" spans="1:12" ht="19.5" customHeight="1">
      <c r="A159" s="2">
        <v>155</v>
      </c>
      <c r="B159" s="2" t="s">
        <v>1489</v>
      </c>
      <c r="C159" s="2">
        <v>1328</v>
      </c>
      <c r="D159" s="2">
        <v>143</v>
      </c>
      <c r="E159" s="2">
        <v>2054</v>
      </c>
      <c r="F159" s="2">
        <v>200</v>
      </c>
      <c r="G159" s="2">
        <f t="shared" si="9"/>
        <v>726</v>
      </c>
      <c r="H159" s="2">
        <f t="shared" si="9"/>
        <v>57</v>
      </c>
      <c r="I159" s="126">
        <f t="shared" si="10"/>
        <v>427.614</v>
      </c>
      <c r="J159" s="126">
        <f t="shared" si="11"/>
        <v>114.57</v>
      </c>
      <c r="K159" s="126">
        <f t="shared" si="12"/>
        <v>542.184</v>
      </c>
      <c r="L159" s="151"/>
    </row>
    <row r="160" spans="1:12" ht="19.5" customHeight="1">
      <c r="A160" s="2">
        <v>156</v>
      </c>
      <c r="B160" s="2" t="s">
        <v>1490</v>
      </c>
      <c r="C160" s="2">
        <v>1703</v>
      </c>
      <c r="D160" s="2">
        <v>1151</v>
      </c>
      <c r="E160" s="2">
        <v>3489</v>
      </c>
      <c r="F160" s="2">
        <v>1205</v>
      </c>
      <c r="G160" s="2">
        <f t="shared" si="9"/>
        <v>1786</v>
      </c>
      <c r="H160" s="2">
        <f t="shared" si="9"/>
        <v>54</v>
      </c>
      <c r="I160" s="126">
        <f t="shared" si="10"/>
        <v>1051.954</v>
      </c>
      <c r="J160" s="126">
        <f t="shared" si="11"/>
        <v>108.53999999999999</v>
      </c>
      <c r="K160" s="126">
        <f t="shared" si="12"/>
        <v>1160.494</v>
      </c>
      <c r="L160" s="151"/>
    </row>
    <row r="161" spans="1:12" ht="19.5" customHeight="1">
      <c r="A161" s="2">
        <v>157</v>
      </c>
      <c r="B161" s="2" t="s">
        <v>1491</v>
      </c>
      <c r="C161" s="2">
        <v>9624</v>
      </c>
      <c r="D161" s="2">
        <v>429</v>
      </c>
      <c r="E161" s="2">
        <v>12148</v>
      </c>
      <c r="F161" s="2">
        <v>508</v>
      </c>
      <c r="G161" s="2">
        <f t="shared" si="9"/>
        <v>2524</v>
      </c>
      <c r="H161" s="2">
        <f t="shared" si="9"/>
        <v>79</v>
      </c>
      <c r="I161" s="126">
        <f t="shared" si="10"/>
        <v>1486.636</v>
      </c>
      <c r="J161" s="126">
        <f t="shared" si="11"/>
        <v>158.79</v>
      </c>
      <c r="K161" s="126">
        <f t="shared" si="12"/>
        <v>1645.426</v>
      </c>
      <c r="L161" s="151"/>
    </row>
    <row r="162" spans="1:12" ht="19.5" customHeight="1">
      <c r="A162" s="2">
        <v>158</v>
      </c>
      <c r="B162" s="2" t="s">
        <v>1492</v>
      </c>
      <c r="C162" s="2">
        <v>19917</v>
      </c>
      <c r="D162" s="2">
        <v>646</v>
      </c>
      <c r="E162" s="2">
        <v>21824</v>
      </c>
      <c r="F162" s="2">
        <v>711</v>
      </c>
      <c r="G162" s="2">
        <f t="shared" si="9"/>
        <v>1907</v>
      </c>
      <c r="H162" s="2">
        <f t="shared" si="9"/>
        <v>65</v>
      </c>
      <c r="I162" s="126">
        <f t="shared" si="10"/>
        <v>1123.223</v>
      </c>
      <c r="J162" s="126">
        <f t="shared" si="11"/>
        <v>130.64999999999998</v>
      </c>
      <c r="K162" s="126">
        <f t="shared" si="12"/>
        <v>1253.873</v>
      </c>
      <c r="L162" s="151"/>
    </row>
    <row r="163" spans="1:12" ht="19.5" customHeight="1">
      <c r="A163" s="2">
        <v>159</v>
      </c>
      <c r="B163" s="2" t="s">
        <v>1493</v>
      </c>
      <c r="C163" s="2">
        <v>2532</v>
      </c>
      <c r="D163" s="2">
        <v>230</v>
      </c>
      <c r="E163" s="2">
        <v>3023</v>
      </c>
      <c r="F163" s="2">
        <v>269</v>
      </c>
      <c r="G163" s="2">
        <f t="shared" si="9"/>
        <v>491</v>
      </c>
      <c r="H163" s="2">
        <f t="shared" si="9"/>
        <v>39</v>
      </c>
      <c r="I163" s="126">
        <f t="shared" si="10"/>
        <v>289.199</v>
      </c>
      <c r="J163" s="126">
        <f t="shared" si="11"/>
        <v>78.38999999999999</v>
      </c>
      <c r="K163" s="126">
        <f t="shared" si="12"/>
        <v>367.589</v>
      </c>
      <c r="L163" s="151"/>
    </row>
    <row r="164" spans="1:12" ht="19.5" customHeight="1">
      <c r="A164" s="2">
        <v>160</v>
      </c>
      <c r="B164" s="2" t="s">
        <v>1494</v>
      </c>
      <c r="C164" s="2">
        <v>9806</v>
      </c>
      <c r="D164" s="2">
        <v>412</v>
      </c>
      <c r="E164" s="2">
        <v>11360</v>
      </c>
      <c r="F164" s="2">
        <v>489</v>
      </c>
      <c r="G164" s="2">
        <f t="shared" si="9"/>
        <v>1554</v>
      </c>
      <c r="H164" s="2">
        <f t="shared" si="9"/>
        <v>77</v>
      </c>
      <c r="I164" s="126">
        <f t="shared" si="10"/>
        <v>915.3059999999999</v>
      </c>
      <c r="J164" s="126">
        <f t="shared" si="11"/>
        <v>154.76999999999998</v>
      </c>
      <c r="K164" s="126">
        <f t="shared" si="12"/>
        <v>1070.076</v>
      </c>
      <c r="L164" s="151"/>
    </row>
    <row r="165" spans="1:12" ht="19.5" customHeight="1">
      <c r="A165" s="2">
        <v>161</v>
      </c>
      <c r="B165" s="2" t="s">
        <v>1495</v>
      </c>
      <c r="C165" s="2">
        <v>5455</v>
      </c>
      <c r="D165" s="2">
        <v>494</v>
      </c>
      <c r="E165" s="2">
        <v>6907</v>
      </c>
      <c r="F165" s="2">
        <v>592</v>
      </c>
      <c r="G165" s="2">
        <f t="shared" si="9"/>
        <v>1452</v>
      </c>
      <c r="H165" s="2">
        <f t="shared" si="9"/>
        <v>98</v>
      </c>
      <c r="I165" s="126">
        <f t="shared" si="10"/>
        <v>855.228</v>
      </c>
      <c r="J165" s="126">
        <f t="shared" si="11"/>
        <v>196.98</v>
      </c>
      <c r="K165" s="126">
        <f t="shared" si="12"/>
        <v>1052.2079999999999</v>
      </c>
      <c r="L165" s="151"/>
    </row>
    <row r="166" spans="1:12" ht="19.5" customHeight="1">
      <c r="A166" s="2">
        <v>162</v>
      </c>
      <c r="B166" s="2" t="s">
        <v>1496</v>
      </c>
      <c r="C166" s="2">
        <v>6728</v>
      </c>
      <c r="D166" s="2">
        <v>507</v>
      </c>
      <c r="E166" s="2">
        <v>7453</v>
      </c>
      <c r="F166" s="2">
        <v>540</v>
      </c>
      <c r="G166" s="2">
        <f t="shared" si="9"/>
        <v>725</v>
      </c>
      <c r="H166" s="2">
        <f t="shared" si="9"/>
        <v>33</v>
      </c>
      <c r="I166" s="126">
        <f t="shared" si="10"/>
        <v>427.025</v>
      </c>
      <c r="J166" s="126">
        <f t="shared" si="11"/>
        <v>66.33</v>
      </c>
      <c r="K166" s="126">
        <f t="shared" si="12"/>
        <v>493.35499999999996</v>
      </c>
      <c r="L166" s="152"/>
    </row>
    <row r="167" spans="1:12" ht="18" customHeight="1">
      <c r="A167" s="2">
        <v>163</v>
      </c>
      <c r="B167" s="2" t="s">
        <v>1497</v>
      </c>
      <c r="C167" s="2">
        <v>23258</v>
      </c>
      <c r="D167" s="2">
        <v>793</v>
      </c>
      <c r="E167" s="2">
        <v>25462</v>
      </c>
      <c r="F167" s="2">
        <v>857</v>
      </c>
      <c r="G167" s="2">
        <f aca="true" t="shared" si="13" ref="G167:H185">E167-C167</f>
        <v>2204</v>
      </c>
      <c r="H167" s="2">
        <f t="shared" si="13"/>
        <v>64</v>
      </c>
      <c r="I167" s="126">
        <f t="shared" si="10"/>
        <v>1298.156</v>
      </c>
      <c r="J167" s="126">
        <f t="shared" si="11"/>
        <v>128.64</v>
      </c>
      <c r="K167" s="126">
        <f t="shared" si="12"/>
        <v>1426.7959999999998</v>
      </c>
      <c r="L167" s="150" t="s">
        <v>1300</v>
      </c>
    </row>
    <row r="168" spans="1:12" ht="18" customHeight="1">
      <c r="A168" s="2">
        <v>164</v>
      </c>
      <c r="B168" s="2" t="s">
        <v>1498</v>
      </c>
      <c r="C168" s="2">
        <v>16581</v>
      </c>
      <c r="D168" s="2">
        <v>710</v>
      </c>
      <c r="E168" s="2">
        <v>17923</v>
      </c>
      <c r="F168" s="2">
        <v>768</v>
      </c>
      <c r="G168" s="2">
        <f t="shared" si="13"/>
        <v>1342</v>
      </c>
      <c r="H168" s="2">
        <f t="shared" si="13"/>
        <v>58</v>
      </c>
      <c r="I168" s="126">
        <f t="shared" si="10"/>
        <v>790.438</v>
      </c>
      <c r="J168" s="126">
        <f t="shared" si="11"/>
        <v>116.57999999999998</v>
      </c>
      <c r="K168" s="126">
        <f t="shared" si="12"/>
        <v>907.018</v>
      </c>
      <c r="L168" s="151"/>
    </row>
    <row r="169" spans="1:12" ht="18" customHeight="1">
      <c r="A169" s="2">
        <v>165</v>
      </c>
      <c r="B169" s="2" t="s">
        <v>1499</v>
      </c>
      <c r="C169" s="2">
        <v>3873</v>
      </c>
      <c r="D169" s="2">
        <v>353</v>
      </c>
      <c r="E169" s="2">
        <v>4023</v>
      </c>
      <c r="F169" s="2">
        <v>370</v>
      </c>
      <c r="G169" s="2">
        <f t="shared" si="13"/>
        <v>150</v>
      </c>
      <c r="H169" s="2">
        <f t="shared" si="13"/>
        <v>17</v>
      </c>
      <c r="I169" s="126">
        <f t="shared" si="10"/>
        <v>88.35</v>
      </c>
      <c r="J169" s="126">
        <f t="shared" si="11"/>
        <v>34.169999999999995</v>
      </c>
      <c r="K169" s="126">
        <f t="shared" si="12"/>
        <v>122.51999999999998</v>
      </c>
      <c r="L169" s="151"/>
    </row>
    <row r="170" spans="1:12" ht="18" customHeight="1">
      <c r="A170" s="2">
        <v>166</v>
      </c>
      <c r="B170" s="2" t="s">
        <v>1500</v>
      </c>
      <c r="C170" s="2">
        <v>4885</v>
      </c>
      <c r="D170" s="2">
        <v>597</v>
      </c>
      <c r="E170" s="2">
        <v>5998</v>
      </c>
      <c r="F170" s="2">
        <v>619</v>
      </c>
      <c r="G170" s="2">
        <f t="shared" si="13"/>
        <v>1113</v>
      </c>
      <c r="H170" s="2">
        <f t="shared" si="13"/>
        <v>22</v>
      </c>
      <c r="I170" s="126">
        <f t="shared" si="10"/>
        <v>655.557</v>
      </c>
      <c r="J170" s="126">
        <f t="shared" si="11"/>
        <v>44.22</v>
      </c>
      <c r="K170" s="126">
        <f t="shared" si="12"/>
        <v>699.777</v>
      </c>
      <c r="L170" s="151"/>
    </row>
    <row r="171" spans="1:12" ht="18" customHeight="1">
      <c r="A171" s="2">
        <v>167</v>
      </c>
      <c r="B171" s="2" t="s">
        <v>489</v>
      </c>
      <c r="C171" s="2">
        <v>6267</v>
      </c>
      <c r="D171" s="2">
        <v>335</v>
      </c>
      <c r="E171" s="2">
        <v>7338</v>
      </c>
      <c r="F171" s="2">
        <v>393</v>
      </c>
      <c r="G171" s="2">
        <f t="shared" si="13"/>
        <v>1071</v>
      </c>
      <c r="H171" s="2">
        <f t="shared" si="13"/>
        <v>58</v>
      </c>
      <c r="I171" s="126">
        <f t="shared" si="10"/>
        <v>630.819</v>
      </c>
      <c r="J171" s="126">
        <f t="shared" si="11"/>
        <v>116.57999999999998</v>
      </c>
      <c r="K171" s="126">
        <f t="shared" si="12"/>
        <v>747.3989999999999</v>
      </c>
      <c r="L171" s="151"/>
    </row>
    <row r="172" spans="1:12" ht="18" customHeight="1">
      <c r="A172" s="2">
        <v>168</v>
      </c>
      <c r="B172" s="2" t="s">
        <v>1501</v>
      </c>
      <c r="C172" s="2">
        <v>3829</v>
      </c>
      <c r="D172" s="2">
        <v>873</v>
      </c>
      <c r="E172" s="2">
        <v>5101</v>
      </c>
      <c r="F172" s="2">
        <v>908</v>
      </c>
      <c r="G172" s="2">
        <f t="shared" si="13"/>
        <v>1272</v>
      </c>
      <c r="H172" s="2">
        <f t="shared" si="13"/>
        <v>35</v>
      </c>
      <c r="I172" s="126">
        <f t="shared" si="10"/>
        <v>749.208</v>
      </c>
      <c r="J172" s="126">
        <f t="shared" si="11"/>
        <v>70.35</v>
      </c>
      <c r="K172" s="126">
        <f t="shared" si="12"/>
        <v>819.558</v>
      </c>
      <c r="L172" s="151"/>
    </row>
    <row r="173" spans="1:12" ht="18" customHeight="1">
      <c r="A173" s="2">
        <v>169</v>
      </c>
      <c r="B173" s="6" t="s">
        <v>1502</v>
      </c>
      <c r="C173" s="2">
        <v>3407</v>
      </c>
      <c r="D173" s="2">
        <v>353</v>
      </c>
      <c r="E173" s="2">
        <v>3826</v>
      </c>
      <c r="F173" s="2">
        <v>383</v>
      </c>
      <c r="G173" s="2">
        <f t="shared" si="13"/>
        <v>419</v>
      </c>
      <c r="H173" s="2">
        <f t="shared" si="13"/>
        <v>30</v>
      </c>
      <c r="I173" s="126">
        <f t="shared" si="10"/>
        <v>246.791</v>
      </c>
      <c r="J173" s="126">
        <f t="shared" si="11"/>
        <v>60.3</v>
      </c>
      <c r="K173" s="126">
        <f t="shared" si="12"/>
        <v>307.091</v>
      </c>
      <c r="L173" s="151"/>
    </row>
    <row r="174" spans="1:12" ht="18" customHeight="1">
      <c r="A174" s="2">
        <v>170</v>
      </c>
      <c r="B174" s="2" t="s">
        <v>1503</v>
      </c>
      <c r="C174" s="2">
        <v>3008</v>
      </c>
      <c r="D174" s="2">
        <v>717</v>
      </c>
      <c r="E174" s="2">
        <v>3215</v>
      </c>
      <c r="F174" s="2">
        <v>774</v>
      </c>
      <c r="G174" s="2">
        <f t="shared" si="13"/>
        <v>207</v>
      </c>
      <c r="H174" s="2">
        <f t="shared" si="13"/>
        <v>57</v>
      </c>
      <c r="I174" s="126">
        <f t="shared" si="10"/>
        <v>121.92299999999999</v>
      </c>
      <c r="J174" s="126">
        <f t="shared" si="11"/>
        <v>114.57</v>
      </c>
      <c r="K174" s="126">
        <f t="shared" si="12"/>
        <v>236.493</v>
      </c>
      <c r="L174" s="151"/>
    </row>
    <row r="175" spans="1:12" ht="18" customHeight="1">
      <c r="A175" s="2">
        <v>171</v>
      </c>
      <c r="B175" s="2" t="s">
        <v>869</v>
      </c>
      <c r="C175" s="2">
        <v>7078</v>
      </c>
      <c r="D175" s="2">
        <v>714</v>
      </c>
      <c r="E175" s="2">
        <v>9558</v>
      </c>
      <c r="F175" s="2">
        <v>777</v>
      </c>
      <c r="G175" s="2">
        <f t="shared" si="13"/>
        <v>2480</v>
      </c>
      <c r="H175" s="2">
        <f t="shared" si="13"/>
        <v>63</v>
      </c>
      <c r="I175" s="126">
        <f t="shared" si="10"/>
        <v>1460.72</v>
      </c>
      <c r="J175" s="126">
        <f t="shared" si="11"/>
        <v>126.62999999999998</v>
      </c>
      <c r="K175" s="126">
        <f t="shared" si="12"/>
        <v>1587.35</v>
      </c>
      <c r="L175" s="151"/>
    </row>
    <row r="176" spans="1:12" ht="18" customHeight="1">
      <c r="A176" s="2">
        <v>172</v>
      </c>
      <c r="B176" s="2" t="s">
        <v>1504</v>
      </c>
      <c r="C176" s="2">
        <v>5680</v>
      </c>
      <c r="D176" s="2">
        <v>1175</v>
      </c>
      <c r="E176" s="2">
        <v>7938</v>
      </c>
      <c r="F176" s="2">
        <v>1232</v>
      </c>
      <c r="G176" s="2">
        <f t="shared" si="13"/>
        <v>2258</v>
      </c>
      <c r="H176" s="2">
        <f t="shared" si="13"/>
        <v>57</v>
      </c>
      <c r="I176" s="126">
        <f t="shared" si="10"/>
        <v>1329.962</v>
      </c>
      <c r="J176" s="126">
        <f t="shared" si="11"/>
        <v>114.57</v>
      </c>
      <c r="K176" s="126">
        <f t="shared" si="12"/>
        <v>1444.532</v>
      </c>
      <c r="L176" s="151"/>
    </row>
    <row r="177" spans="1:12" ht="18" customHeight="1">
      <c r="A177" s="2">
        <v>173</v>
      </c>
      <c r="B177" s="2" t="s">
        <v>1505</v>
      </c>
      <c r="C177" s="2">
        <v>8627</v>
      </c>
      <c r="D177" s="2">
        <v>535</v>
      </c>
      <c r="E177" s="2">
        <v>9943</v>
      </c>
      <c r="F177" s="2">
        <v>577</v>
      </c>
      <c r="G177" s="2">
        <f t="shared" si="13"/>
        <v>1316</v>
      </c>
      <c r="H177" s="2">
        <f t="shared" si="13"/>
        <v>42</v>
      </c>
      <c r="I177" s="126">
        <f t="shared" si="10"/>
        <v>775.1239999999999</v>
      </c>
      <c r="J177" s="126">
        <f t="shared" si="11"/>
        <v>84.41999999999999</v>
      </c>
      <c r="K177" s="126">
        <f t="shared" si="12"/>
        <v>859.5439999999999</v>
      </c>
      <c r="L177" s="151"/>
    </row>
    <row r="178" spans="1:12" ht="18" customHeight="1">
      <c r="A178" s="2">
        <v>174</v>
      </c>
      <c r="B178" s="2" t="s">
        <v>1506</v>
      </c>
      <c r="C178" s="2">
        <v>9625</v>
      </c>
      <c r="D178" s="2">
        <v>267</v>
      </c>
      <c r="E178" s="2">
        <v>10995</v>
      </c>
      <c r="F178" s="2">
        <v>313</v>
      </c>
      <c r="G178" s="2">
        <f t="shared" si="13"/>
        <v>1370</v>
      </c>
      <c r="H178" s="2">
        <f t="shared" si="13"/>
        <v>46</v>
      </c>
      <c r="I178" s="126">
        <f t="shared" si="10"/>
        <v>806.93</v>
      </c>
      <c r="J178" s="126">
        <f t="shared" si="11"/>
        <v>92.46</v>
      </c>
      <c r="K178" s="126">
        <f t="shared" si="12"/>
        <v>899.39</v>
      </c>
      <c r="L178" s="151"/>
    </row>
    <row r="179" spans="1:12" ht="18" customHeight="1">
      <c r="A179" s="2">
        <v>175</v>
      </c>
      <c r="B179" s="2" t="s">
        <v>1507</v>
      </c>
      <c r="C179" s="2">
        <v>5336</v>
      </c>
      <c r="D179" s="2">
        <v>90</v>
      </c>
      <c r="E179" s="2">
        <v>5830</v>
      </c>
      <c r="F179" s="2">
        <v>108</v>
      </c>
      <c r="G179" s="2">
        <f t="shared" si="13"/>
        <v>494</v>
      </c>
      <c r="H179" s="2">
        <f t="shared" si="13"/>
        <v>18</v>
      </c>
      <c r="I179" s="126">
        <f t="shared" si="10"/>
        <v>290.966</v>
      </c>
      <c r="J179" s="126">
        <f t="shared" si="11"/>
        <v>36.17999999999999</v>
      </c>
      <c r="K179" s="126">
        <f t="shared" si="12"/>
        <v>327.146</v>
      </c>
      <c r="L179" s="151"/>
    </row>
    <row r="180" spans="1:12" ht="18" customHeight="1">
      <c r="A180" s="2">
        <v>176</v>
      </c>
      <c r="B180" s="2" t="s">
        <v>1508</v>
      </c>
      <c r="C180" s="2">
        <v>3782</v>
      </c>
      <c r="D180" s="2">
        <v>70</v>
      </c>
      <c r="E180" s="2">
        <v>4492</v>
      </c>
      <c r="F180" s="2">
        <v>88</v>
      </c>
      <c r="G180" s="2">
        <f t="shared" si="13"/>
        <v>710</v>
      </c>
      <c r="H180" s="2">
        <f t="shared" si="13"/>
        <v>18</v>
      </c>
      <c r="I180" s="126">
        <f t="shared" si="10"/>
        <v>418.19</v>
      </c>
      <c r="J180" s="126">
        <f t="shared" si="11"/>
        <v>36.17999999999999</v>
      </c>
      <c r="K180" s="126">
        <f t="shared" si="12"/>
        <v>454.37</v>
      </c>
      <c r="L180" s="151"/>
    </row>
    <row r="181" spans="1:12" ht="18" customHeight="1">
      <c r="A181" s="2">
        <v>177</v>
      </c>
      <c r="B181" s="2" t="s">
        <v>1509</v>
      </c>
      <c r="C181" s="2">
        <v>3863</v>
      </c>
      <c r="D181" s="2">
        <v>90</v>
      </c>
      <c r="E181" s="2">
        <v>4449</v>
      </c>
      <c r="F181" s="2">
        <v>108</v>
      </c>
      <c r="G181" s="2">
        <f t="shared" si="13"/>
        <v>586</v>
      </c>
      <c r="H181" s="2">
        <f t="shared" si="13"/>
        <v>18</v>
      </c>
      <c r="I181" s="126">
        <f t="shared" si="10"/>
        <v>345.154</v>
      </c>
      <c r="J181" s="126">
        <f t="shared" si="11"/>
        <v>36.17999999999999</v>
      </c>
      <c r="K181" s="126">
        <f t="shared" si="12"/>
        <v>381.334</v>
      </c>
      <c r="L181" s="151"/>
    </row>
    <row r="182" spans="1:12" ht="18" customHeight="1">
      <c r="A182" s="2">
        <v>178</v>
      </c>
      <c r="B182" s="2" t="s">
        <v>1510</v>
      </c>
      <c r="C182" s="2">
        <v>1173</v>
      </c>
      <c r="D182" s="2">
        <v>8</v>
      </c>
      <c r="E182" s="2">
        <v>1186</v>
      </c>
      <c r="F182" s="2">
        <v>9</v>
      </c>
      <c r="G182" s="2">
        <f t="shared" si="13"/>
        <v>13</v>
      </c>
      <c r="H182" s="2">
        <f t="shared" si="13"/>
        <v>1</v>
      </c>
      <c r="I182" s="126">
        <f t="shared" si="10"/>
        <v>7.657</v>
      </c>
      <c r="J182" s="126">
        <f t="shared" si="11"/>
        <v>2.01</v>
      </c>
      <c r="K182" s="126">
        <f t="shared" si="12"/>
        <v>9.667</v>
      </c>
      <c r="L182" s="151"/>
    </row>
    <row r="183" spans="1:12" ht="18" customHeight="1">
      <c r="A183" s="2">
        <v>179</v>
      </c>
      <c r="B183" s="2" t="s">
        <v>1511</v>
      </c>
      <c r="C183" s="2">
        <v>1470</v>
      </c>
      <c r="D183" s="2">
        <v>0</v>
      </c>
      <c r="E183" s="2">
        <v>1725</v>
      </c>
      <c r="F183" s="2">
        <v>18</v>
      </c>
      <c r="G183" s="2">
        <f t="shared" si="13"/>
        <v>255</v>
      </c>
      <c r="H183" s="2">
        <f t="shared" si="13"/>
        <v>18</v>
      </c>
      <c r="I183" s="126">
        <f t="shared" si="10"/>
        <v>150.195</v>
      </c>
      <c r="J183" s="126">
        <f t="shared" si="11"/>
        <v>36.17999999999999</v>
      </c>
      <c r="K183" s="126">
        <f t="shared" si="12"/>
        <v>186.375</v>
      </c>
      <c r="L183" s="151"/>
    </row>
    <row r="184" spans="1:12" ht="18" customHeight="1">
      <c r="A184" s="2">
        <v>180</v>
      </c>
      <c r="B184" s="2" t="s">
        <v>326</v>
      </c>
      <c r="C184" s="2">
        <v>981</v>
      </c>
      <c r="D184" s="2">
        <v>0</v>
      </c>
      <c r="E184" s="2">
        <v>1026</v>
      </c>
      <c r="F184" s="2">
        <v>1</v>
      </c>
      <c r="G184" s="2">
        <f t="shared" si="13"/>
        <v>45</v>
      </c>
      <c r="H184" s="2">
        <f t="shared" si="13"/>
        <v>1</v>
      </c>
      <c r="I184" s="126">
        <f t="shared" si="10"/>
        <v>26.505</v>
      </c>
      <c r="J184" s="126">
        <f t="shared" si="11"/>
        <v>2.01</v>
      </c>
      <c r="K184" s="126">
        <f t="shared" si="12"/>
        <v>28.515</v>
      </c>
      <c r="L184" s="151"/>
    </row>
    <row r="185" spans="1:12" ht="18" customHeight="1">
      <c r="A185" s="2">
        <v>181</v>
      </c>
      <c r="B185" s="2" t="s">
        <v>1512</v>
      </c>
      <c r="C185" s="2">
        <v>1575</v>
      </c>
      <c r="D185" s="2">
        <v>90</v>
      </c>
      <c r="E185" s="2">
        <v>2008</v>
      </c>
      <c r="F185" s="2">
        <v>108</v>
      </c>
      <c r="G185" s="2">
        <f t="shared" si="13"/>
        <v>433</v>
      </c>
      <c r="H185" s="2">
        <f t="shared" si="13"/>
        <v>18</v>
      </c>
      <c r="I185" s="126">
        <f t="shared" si="10"/>
        <v>255.03699999999998</v>
      </c>
      <c r="J185" s="126">
        <f t="shared" si="11"/>
        <v>36.17999999999999</v>
      </c>
      <c r="K185" s="126">
        <f t="shared" si="12"/>
        <v>291.217</v>
      </c>
      <c r="L185" s="152"/>
    </row>
    <row r="186" spans="1:12" ht="18" customHeight="1">
      <c r="A186" s="139" t="s">
        <v>1513</v>
      </c>
      <c r="B186" s="140"/>
      <c r="C186" s="2"/>
      <c r="D186" s="2"/>
      <c r="E186" s="2"/>
      <c r="F186" s="2"/>
      <c r="G186" s="2"/>
      <c r="H186" s="2"/>
      <c r="I186" s="126"/>
      <c r="J186" s="126"/>
      <c r="K186" s="126">
        <f>SUM(K5:K185)</f>
        <v>111527.43400000008</v>
      </c>
      <c r="L186" s="128"/>
    </row>
  </sheetData>
  <mergeCells count="20">
    <mergeCell ref="A1:K1"/>
    <mergeCell ref="A2:K2"/>
    <mergeCell ref="L5:L22"/>
    <mergeCell ref="L23:L40"/>
    <mergeCell ref="A3:A4"/>
    <mergeCell ref="B3:B4"/>
    <mergeCell ref="C3:D3"/>
    <mergeCell ref="E3:F3"/>
    <mergeCell ref="A186:B186"/>
    <mergeCell ref="L167:L185"/>
    <mergeCell ref="L149:L166"/>
    <mergeCell ref="L131:L148"/>
    <mergeCell ref="L113:L130"/>
    <mergeCell ref="L95:L112"/>
    <mergeCell ref="L77:L94"/>
    <mergeCell ref="L59:L76"/>
    <mergeCell ref="L41:L58"/>
    <mergeCell ref="G3:H3"/>
    <mergeCell ref="I3:K3"/>
    <mergeCell ref="L3:L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2014-01-15T01:16:16Z</cp:lastPrinted>
  <dcterms:created xsi:type="dcterms:W3CDTF">2009-01-02T06:41:19Z</dcterms:created>
  <dcterms:modified xsi:type="dcterms:W3CDTF">2014-05-27T03:05:16Z</dcterms:modified>
  <cp:category/>
  <cp:version/>
  <cp:contentType/>
  <cp:contentStatus/>
</cp:coreProperties>
</file>